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80" windowWidth="12120" windowHeight="4275" tabRatio="533" activeTab="2"/>
  </bookViews>
  <sheets>
    <sheet name="ισολογισμός 2014" sheetId="3" r:id="rId1"/>
    <sheet name="GT_Custom" sheetId="2" state="hidden" r:id="rId2"/>
    <sheet name="γενική εκμετάλλευση  2014" sheetId="4" r:id="rId3"/>
  </sheets>
  <definedNames>
    <definedName name="_xlnm.Print_Area" localSheetId="0">'ισολογισμός 2014'!$A$1:$R$159</definedName>
  </definedNames>
  <calcPr calcId="125725"/>
</workbook>
</file>

<file path=xl/calcChain.xml><?xml version="1.0" encoding="utf-8"?>
<calcChain xmlns="http://schemas.openxmlformats.org/spreadsheetml/2006/main">
  <c r="K14" i="4"/>
  <c r="G44" i="3"/>
  <c r="P41"/>
  <c r="E42"/>
  <c r="E29"/>
  <c r="E91" s="1"/>
  <c r="G92" s="1"/>
  <c r="P60"/>
  <c r="U27"/>
  <c r="J16" i="4"/>
  <c r="J12"/>
  <c r="D32"/>
  <c r="F32"/>
  <c r="F22"/>
  <c r="D22"/>
  <c r="F16"/>
  <c r="J19"/>
  <c r="E31" i="3"/>
  <c r="E95"/>
  <c r="U14"/>
  <c r="U13"/>
  <c r="R9"/>
  <c r="R24" s="1"/>
  <c r="M84"/>
  <c r="U96"/>
  <c r="C20"/>
  <c r="E19"/>
  <c r="C19"/>
  <c r="E15"/>
  <c r="E16"/>
  <c r="E14"/>
  <c r="C16"/>
  <c r="C15"/>
  <c r="C14"/>
  <c r="C17"/>
  <c r="G17" s="1"/>
  <c r="C13"/>
  <c r="K102"/>
  <c r="M92"/>
  <c r="R28"/>
  <c r="R29" s="1"/>
  <c r="M49"/>
  <c r="M56"/>
  <c r="K43"/>
  <c r="M43" s="1"/>
  <c r="M45" s="1"/>
  <c r="M51" s="1"/>
  <c r="K42"/>
  <c r="K31"/>
  <c r="M32" s="1"/>
  <c r="M33" s="1"/>
  <c r="M87"/>
  <c r="G87"/>
  <c r="M81"/>
  <c r="M83" s="1"/>
  <c r="M85" s="1"/>
  <c r="M88" s="1"/>
  <c r="M93" s="1"/>
  <c r="C44" i="4"/>
  <c r="D43" s="1"/>
  <c r="G43" i="3"/>
  <c r="G45" s="1"/>
  <c r="G51" s="1"/>
  <c r="M29"/>
  <c r="G29"/>
  <c r="G32"/>
  <c r="T9"/>
  <c r="U60"/>
  <c r="T60"/>
  <c r="G81"/>
  <c r="G83"/>
  <c r="G85" s="1"/>
  <c r="G88" s="1"/>
  <c r="G93" s="1"/>
  <c r="D16" i="4"/>
  <c r="D23"/>
  <c r="D33" s="1"/>
  <c r="L12"/>
  <c r="L19" s="1"/>
  <c r="L16"/>
  <c r="F23"/>
  <c r="F33" s="1"/>
  <c r="F44" s="1"/>
  <c r="F48" s="1"/>
  <c r="F43"/>
  <c r="E44"/>
  <c r="E98" i="3"/>
  <c r="G102" s="1"/>
  <c r="E102"/>
  <c r="G105"/>
  <c r="K98"/>
  <c r="M102" s="1"/>
  <c r="R81"/>
  <c r="R84" s="1"/>
  <c r="U80" s="1"/>
  <c r="P15"/>
  <c r="P29"/>
  <c r="P35"/>
  <c r="P45"/>
  <c r="P47" s="1"/>
  <c r="P55"/>
  <c r="G49"/>
  <c r="G56"/>
  <c r="R15"/>
  <c r="R21"/>
  <c r="R35"/>
  <c r="R45"/>
  <c r="R55"/>
  <c r="M8"/>
  <c r="M14"/>
  <c r="M15"/>
  <c r="M16"/>
  <c r="M18"/>
  <c r="M19"/>
  <c r="M20"/>
  <c r="M21"/>
  <c r="M22"/>
  <c r="M23"/>
  <c r="M24"/>
  <c r="K25"/>
  <c r="I25"/>
  <c r="R47"/>
  <c r="G33"/>
  <c r="M25"/>
  <c r="G19" l="1"/>
  <c r="G13"/>
  <c r="C18"/>
  <c r="C21"/>
  <c r="C22"/>
  <c r="C23"/>
  <c r="C24"/>
  <c r="G14"/>
  <c r="G16"/>
  <c r="E18"/>
  <c r="E21"/>
  <c r="E22"/>
  <c r="E23"/>
  <c r="E8"/>
  <c r="G15"/>
  <c r="L49" i="4"/>
  <c r="M35" i="3"/>
  <c r="M58" s="1"/>
  <c r="D44" i="4"/>
  <c r="D48" s="1"/>
  <c r="G103" i="3"/>
  <c r="G106" s="1"/>
  <c r="P79" s="1"/>
  <c r="M103"/>
  <c r="M106" s="1"/>
  <c r="U79" s="1"/>
  <c r="R58"/>
  <c r="J49" i="4"/>
  <c r="E20" i="3"/>
  <c r="G20" s="1"/>
  <c r="C8"/>
  <c r="P80"/>
  <c r="T81" s="1"/>
  <c r="G8" l="1"/>
  <c r="P81"/>
  <c r="P84" s="1"/>
  <c r="T79"/>
  <c r="G24"/>
  <c r="G23"/>
  <c r="G22"/>
  <c r="G21"/>
  <c r="G18"/>
  <c r="C25"/>
  <c r="J61" i="4"/>
  <c r="J52"/>
  <c r="L52"/>
  <c r="L61"/>
  <c r="U58" i="3"/>
  <c r="E25"/>
  <c r="G25" l="1"/>
  <c r="P20"/>
  <c r="P21" s="1"/>
  <c r="P24" s="1"/>
  <c r="P58" s="1"/>
  <c r="T80"/>
  <c r="G35" l="1"/>
  <c r="G58" s="1"/>
  <c r="T58" s="1"/>
</calcChain>
</file>

<file path=xl/comments1.xml><?xml version="1.0" encoding="utf-8"?>
<comments xmlns="http://schemas.openxmlformats.org/spreadsheetml/2006/main">
  <authors>
    <author>panoskavellaris</author>
    <author>Panos Kavellaris</author>
  </authors>
  <commentList>
    <comment ref="P28" authorId="0">
      <text>
        <r>
          <rPr>
            <b/>
            <sz val="11"/>
            <color indexed="81"/>
            <rFont val="Tahoma"/>
            <family val="2"/>
            <charset val="161"/>
          </rPr>
          <t xml:space="preserve">50 χιλ για τόκους υπερημερίας
</t>
        </r>
      </text>
    </comment>
    <comment ref="R28" authorId="0">
      <text>
        <r>
          <rPr>
            <b/>
            <sz val="11"/>
            <color indexed="81"/>
            <rFont val="Tahoma"/>
            <family val="2"/>
            <charset val="161"/>
          </rPr>
          <t xml:space="preserve">50 χιλ για τόκους υπερημερίας
</t>
        </r>
      </text>
    </comment>
    <comment ref="E31" authorId="1">
      <text>
        <r>
          <rPr>
            <b/>
            <sz val="9"/>
            <color indexed="81"/>
            <rFont val="Tahoma"/>
            <family val="2"/>
            <charset val="161"/>
          </rPr>
          <t>1085367,34 οι μακρο απαιτήσεις από οικόπδεο ΠΕΡΟΥ (9/10). Το 1/10 βρίσκεται στις βραχυ απαιτ</t>
        </r>
      </text>
    </comment>
    <comment ref="K31" authorId="1">
      <text>
        <r>
          <rPr>
            <b/>
            <sz val="9"/>
            <color indexed="81"/>
            <rFont val="Tahoma"/>
            <family val="2"/>
            <charset val="161"/>
          </rPr>
          <t>1085367,34 οι μακρο απαιτήσεις από οικόπδεο ΠΕΡΟΥ (9/10). Το 1/10 βρίσκεται στις βραχυ απαιτ</t>
        </r>
      </text>
    </comment>
    <comment ref="E43" authorId="1">
      <text>
        <r>
          <rPr>
            <b/>
            <sz val="10"/>
            <color indexed="81"/>
            <rFont val="Tahoma"/>
            <family val="2"/>
            <charset val="161"/>
          </rPr>
          <t xml:space="preserve">367325,31 ποσό κωδ 32 απολογισμού
</t>
        </r>
      </text>
    </comment>
    <comment ref="K43" authorId="1">
      <text>
        <r>
          <rPr>
            <b/>
            <sz val="10"/>
            <color indexed="81"/>
            <rFont val="Tahoma"/>
            <family val="2"/>
            <charset val="161"/>
          </rPr>
          <t xml:space="preserve">334.646,48 ποσό κωδ 32 απολογισμού
150.000 ανείσπρ απαιτήσεις από ΔΕΗ </t>
        </r>
      </text>
    </comment>
    <comment ref="G84" authorId="1">
      <text>
        <r>
          <rPr>
            <b/>
            <sz val="11"/>
            <color indexed="81"/>
            <rFont val="Tahoma"/>
            <family val="2"/>
            <charset val="161"/>
          </rPr>
          <t>74.01, 75</t>
        </r>
      </text>
    </comment>
    <comment ref="M84" authorId="1">
      <text>
        <r>
          <rPr>
            <b/>
            <sz val="11"/>
            <color indexed="81"/>
            <rFont val="Tahoma"/>
            <family val="2"/>
            <charset val="161"/>
          </rPr>
          <t>74.01, 75</t>
        </r>
      </text>
    </comment>
    <comment ref="E87" authorId="1">
      <text>
        <r>
          <rPr>
            <b/>
            <sz val="9"/>
            <color indexed="81"/>
            <rFont val="Tahoma"/>
            <family val="2"/>
            <charset val="161"/>
          </rPr>
          <t>32678,83 λογ 68 που θα κάνει εγγραφή η Κατερίνα</t>
        </r>
      </text>
    </comment>
    <comment ref="E95" authorId="1">
      <text>
        <r>
          <rPr>
            <b/>
            <sz val="12"/>
            <color indexed="81"/>
            <rFont val="Tahoma"/>
            <family val="2"/>
            <charset val="161"/>
          </rPr>
          <t>81.01, 82.07</t>
        </r>
      </text>
    </comment>
    <comment ref="K95" authorId="1">
      <text>
        <r>
          <rPr>
            <b/>
            <sz val="12"/>
            <color indexed="81"/>
            <rFont val="Tahoma"/>
            <family val="2"/>
            <charset val="161"/>
          </rPr>
          <t>81.01, 82.07</t>
        </r>
      </text>
    </comment>
  </commentList>
</comments>
</file>

<file path=xl/sharedStrings.xml><?xml version="1.0" encoding="utf-8"?>
<sst xmlns="http://schemas.openxmlformats.org/spreadsheetml/2006/main" count="254" uniqueCount="221">
  <si>
    <t>ΕΝΕΡΓΗΤΙΚΟ</t>
  </si>
  <si>
    <t>ΠΑΘΗΤΙΚΟ</t>
  </si>
  <si>
    <t>Ποσά κλειόμενης</t>
  </si>
  <si>
    <t>Αξία κτήσεως</t>
  </si>
  <si>
    <t>Αποσβέσεις</t>
  </si>
  <si>
    <t>Β. ΕΞΟΔΑ ΕΓΚΑΤΑΣΤΑΣΕΩΣ</t>
  </si>
  <si>
    <t>Α.  ΙΔΙΑ ΚΕΦΑΛΑΙΑ</t>
  </si>
  <si>
    <t xml:space="preserve">     4. Λοιπά έξοδα εγκαταστάσεως</t>
  </si>
  <si>
    <t xml:space="preserve">  Ι.  Κεφάλαιο </t>
  </si>
  <si>
    <t xml:space="preserve">Γ. ΠΑΓΙΟ ΕΝΕΡΓΗΤΙΚΟ </t>
  </si>
  <si>
    <t xml:space="preserve">  ΙΙ. Ενσώματες ακινητοποιήσεις</t>
  </si>
  <si>
    <t xml:space="preserve">     1α. Πλατείες-Πάρκα -Παιδότοποι κοινής χρήσεως</t>
  </si>
  <si>
    <t xml:space="preserve">     1β. Οδοί-Οδοστρώματα κοινής χρήσεως</t>
  </si>
  <si>
    <t xml:space="preserve">  IV. Αποτελέσματα εις νέο </t>
  </si>
  <si>
    <t>Γ.  ΥΠΟΧΡΕΩΣΕΙΣ</t>
  </si>
  <si>
    <t xml:space="preserve">  Ι. Μακροπρόθεσμες υποχρεώσεις</t>
  </si>
  <si>
    <t xml:space="preserve">         Σύνολο ακινητοποιήσεων (ΓΙΙ)</t>
  </si>
  <si>
    <t xml:space="preserve"> ΙΙ. Βραχυπρόθεσμες υποχρεώσεις</t>
  </si>
  <si>
    <t xml:space="preserve">Δ. ΚΥΚΛΟΦΟΡΟΥΝ ΕΝΕΡΓΗΤΙΚΟ </t>
  </si>
  <si>
    <t>Σύνολο υποχρεώσεων (ΓΙ+ΓΙΙ)</t>
  </si>
  <si>
    <t xml:space="preserve">   ΙΙ. Απαιτήσεις</t>
  </si>
  <si>
    <t xml:space="preserve">  ΙV. Διαθέσιμα</t>
  </si>
  <si>
    <t xml:space="preserve">      3. Καταθέσεις όψεως και προθεσμίας</t>
  </si>
  <si>
    <t xml:space="preserve"> Ι.Αποτελέσματα εκμεταλλεύσεως</t>
  </si>
  <si>
    <t xml:space="preserve">   Σύνολο</t>
  </si>
  <si>
    <t xml:space="preserve"> 4.  Επιχορηγήσεις επενδύσεων </t>
  </si>
  <si>
    <t>Ε. ΜΕΤΑΒΑΤΙΚΟΙ ΛΟΓ/ΣΜΟΙ ΕΝΕΡΓΗΤΙΚΟΥ</t>
  </si>
  <si>
    <t>ΓΕΝΙΚΟ ΣΥΝΟΛΟ ΕΝΕΡΓΗΤΙΚΟΥ (Β+Γ+Δ+Ε)</t>
  </si>
  <si>
    <t>C1</t>
  </si>
  <si>
    <t>Custom 1</t>
  </si>
  <si>
    <t>C2</t>
  </si>
  <si>
    <t>Custom 2</t>
  </si>
  <si>
    <t>C3</t>
  </si>
  <si>
    <t>Custom 3</t>
  </si>
  <si>
    <t>C4</t>
  </si>
  <si>
    <t>Custom 4</t>
  </si>
  <si>
    <t>C5</t>
  </si>
  <si>
    <t>Custom 5</t>
  </si>
  <si>
    <t>C6</t>
  </si>
  <si>
    <t>Custom 6</t>
  </si>
  <si>
    <t>C7</t>
  </si>
  <si>
    <t>Custom 7</t>
  </si>
  <si>
    <t>C8</t>
  </si>
  <si>
    <t>Custom 8</t>
  </si>
  <si>
    <t>Σύνολο πάγιου ενεργητικού (ΓΙΙ+ΓΙΙΙ)</t>
  </si>
  <si>
    <t xml:space="preserve">      1. Ταμείο</t>
  </si>
  <si>
    <t xml:space="preserve">     1γ. Πεζοδρόμια κοινής χρήσεως</t>
  </si>
  <si>
    <t>Δ. ΜΕΤΑΒΑΤΙΚΟΙ ΛΟΓ/ΣΜΟΙ ΠΑΘΗΤΙΚΟΥ</t>
  </si>
  <si>
    <t xml:space="preserve">      2. Έσοδα χρήσεως εισπρακτέα</t>
  </si>
  <si>
    <t>ΓΕΝΙΚΟ ΣΥΝΟΛΟ ΠΑΘΗΤΙΚΟΥ (Α+Β+Γ+Δ)</t>
  </si>
  <si>
    <t>ΙΙΙ.Αποθεματικά κεφάλαια</t>
  </si>
  <si>
    <t xml:space="preserve">  3. Ειδικά αποθεματικά</t>
  </si>
  <si>
    <t>Αναπόσβ. αξία</t>
  </si>
  <si>
    <t xml:space="preserve"> 3.  Δωρεές παγίων</t>
  </si>
  <si>
    <t xml:space="preserve">     3β. Εγκαταστάσεις ηλεκτροφωτισμού κοινής χρήσεως</t>
  </si>
  <si>
    <t>Σύνολο ιδίων κεφαλαίων (ΑΙ+ΑΙΙ+ΑΙΙΙ+ΑIV)</t>
  </si>
  <si>
    <t>Β. ΠΡΟΒΛΕΨΕΙΣ ΓΙΑ  ΚΙΝΔΥΝΟΥΣ ΚΑΙ  ΕΞΟΔΑ</t>
  </si>
  <si>
    <t xml:space="preserve"> 1. Προβλέψεις για αποζημίωση προσωπικού</t>
  </si>
  <si>
    <t>ΙΙΙ. Τίτλοι πάγιας επένδυσης &amp; άλλες μακροπρόθεσμες χρηματοοικονιμικές απαιτήσεις</t>
  </si>
  <si>
    <t>1. Τίτλοι πάγιας επένδυσης</t>
  </si>
  <si>
    <t xml:space="preserve"> 1. Προμηθευτές</t>
  </si>
  <si>
    <t xml:space="preserve">      1. Απαιτήσεις από πώληση αγαθών και υπηρεσιών</t>
  </si>
  <si>
    <t xml:space="preserve"> 8. Πιστωτές διάφοροι</t>
  </si>
  <si>
    <t xml:space="preserve"> 2. Έξοδα χρήσεως δουλευμένα</t>
  </si>
  <si>
    <t xml:space="preserve">ΚΑΤΑΣΤΑΣΗ  ΑΠΟΤΕΛΕΣΜAΤΩΝ ΧΡΗΣΕΩΣ </t>
  </si>
  <si>
    <t>ΠΙΝΑΚΑΣ ΔΙΑΘΕΣΕΩΣ ΑΠΟΤΕΛΕΣΜΑΤΩΝ</t>
  </si>
  <si>
    <t xml:space="preserve">   3.  Τακτικές επιχορηγήσεις από κρατικό   προυπολογισμό</t>
  </si>
  <si>
    <t xml:space="preserve">                   3. Έξοδα προηγούμενων χρήσεων</t>
  </si>
  <si>
    <t>Ο ΔΗΜΑΡΧΟΣ</t>
  </si>
  <si>
    <t>ΕΛΛΗΝΙΚΗ ΔΗΜΟΚΡΑΤΙΑ</t>
  </si>
  <si>
    <t>ΠΕΡΙΦΕΡΕΙΑ ΑΤΤΙΚΗΣ</t>
  </si>
  <si>
    <t>ΝΟΜΟΣ ΑΤΤΙΚΗΣ</t>
  </si>
  <si>
    <t>ΚΑΤΑΣΤΑΣΗ ΛΟΓ/ΣΜΟΥ ΓΕΝΙΚΗΣ ΕΚΜΕΤΑΛΛΕΥΣΕΩΣ (Λ/80)</t>
  </si>
  <si>
    <t>Χρέωση</t>
  </si>
  <si>
    <t>Ποσά Κλειόμενης</t>
  </si>
  <si>
    <t>Ποσά Προηγούμενης</t>
  </si>
  <si>
    <t>Πίστωση</t>
  </si>
  <si>
    <t>1. Αποθέματα ενάρξεως χρήσεως</t>
  </si>
  <si>
    <t xml:space="preserve">1. Έσοδα </t>
  </si>
  <si>
    <t>Εμπορεύματα</t>
  </si>
  <si>
    <t>Πωλήσεις εμπορευμάτων</t>
  </si>
  <si>
    <t>Προϊόντα έτοιμα και ημιτελή</t>
  </si>
  <si>
    <t>Πωλήσεις προϊόντων ετοίμων και ημιτελών</t>
  </si>
  <si>
    <t>Υποπροϊόντα και υπολείμματα</t>
  </si>
  <si>
    <t>Εσοδα από φόρους,εισφορές,τέλη</t>
  </si>
  <si>
    <t>Παραγωγή σε εξέλιξη</t>
  </si>
  <si>
    <t xml:space="preserve">Πωλήσεις υπηρεσιών </t>
  </si>
  <si>
    <t>Υλικά κατασκευής και επισκευής έγων</t>
  </si>
  <si>
    <t>2. Λοιπά οργανικά έσοδα</t>
  </si>
  <si>
    <t>Αναλώσιμα υλικά</t>
  </si>
  <si>
    <t>Έσοδα από επιχορηγήσεις</t>
  </si>
  <si>
    <t>Ανταλλακτικά πάγιων στοιχείων</t>
  </si>
  <si>
    <t>Έσοδα παρεπόμενων ασχολιών και λοιπά έσοδα</t>
  </si>
  <si>
    <t>Είδη συσκευασίας</t>
  </si>
  <si>
    <t>Έσοδα κεφαλαίων</t>
  </si>
  <si>
    <t>2. Αγορές χρήσεως</t>
  </si>
  <si>
    <t>Σύνολο αρχικών αποθεμάτων και αγορών</t>
  </si>
  <si>
    <t>3. Μείον : Αποθέματα τέλους χρήσεως</t>
  </si>
  <si>
    <t xml:space="preserve">Παραγωγή σε εξέλιξη </t>
  </si>
  <si>
    <t>Αγορές και διαφορά (θετ.-αρνητ.) αποθεμάτων</t>
  </si>
  <si>
    <t>4. Οργανικά έξοδα</t>
  </si>
  <si>
    <t>Αμοιβές και έξοδα προσωπικού</t>
  </si>
  <si>
    <t>Αμοιβές και έξοδα τρίτων</t>
  </si>
  <si>
    <t>Παροχές τρίτων</t>
  </si>
  <si>
    <t>Φόροι - Τέλη</t>
  </si>
  <si>
    <t>Διάφορα έξοδα</t>
  </si>
  <si>
    <t>Τόκοι και συναφή έξοδα</t>
  </si>
  <si>
    <t>Αποσβέσεις πάγιων στοιχείων</t>
  </si>
  <si>
    <t>Χορηγήσεις-επιχορηγήσεις-επιδοτήσεις</t>
  </si>
  <si>
    <t>Προβλέψεις εκμεταλλεύσεως</t>
  </si>
  <si>
    <t xml:space="preserve">Συνολικό κόστος </t>
  </si>
  <si>
    <t>Μείον :</t>
  </si>
  <si>
    <t>78.00</t>
  </si>
  <si>
    <t>Ιδιοπαραγωγή και βελτιώσεις παγίων</t>
  </si>
  <si>
    <t>78.01</t>
  </si>
  <si>
    <t>Λοιπά τεκμαρκτά έσοδα</t>
  </si>
  <si>
    <t>Συνολικό κόστος εσόδων</t>
  </si>
  <si>
    <t>80.00</t>
  </si>
  <si>
    <t>Πλεόνασμα εκμεταλλεύσεως</t>
  </si>
  <si>
    <t>88.00</t>
  </si>
  <si>
    <r>
      <t xml:space="preserve">   </t>
    </r>
    <r>
      <rPr>
        <b/>
        <sz val="12"/>
        <rFont val="Tahoma"/>
        <family val="2"/>
        <charset val="161"/>
      </rPr>
      <t>Μείον:</t>
    </r>
    <r>
      <rPr>
        <sz val="12"/>
        <rFont val="Tahoma"/>
        <family val="2"/>
        <charset val="161"/>
      </rPr>
      <t xml:space="preserve"> Κόστος αγαθών και υπηρεσιών</t>
    </r>
  </si>
  <si>
    <r>
      <t xml:space="preserve">   </t>
    </r>
    <r>
      <rPr>
        <b/>
        <sz val="12"/>
        <rFont val="Tahoma"/>
        <family val="2"/>
        <charset val="161"/>
      </rPr>
      <t>Μείον:</t>
    </r>
    <r>
      <rPr>
        <sz val="12"/>
        <rFont val="Tahoma"/>
        <family val="2"/>
        <charset val="161"/>
      </rPr>
      <t xml:space="preserve"> Σύνολο αποσβέσεων παγίων στοιχείων</t>
    </r>
  </si>
  <si>
    <r>
      <t xml:space="preserve">   </t>
    </r>
    <r>
      <rPr>
        <b/>
        <sz val="12"/>
        <rFont val="Tahoma"/>
        <family val="2"/>
        <charset val="161"/>
      </rPr>
      <t>Μείον :</t>
    </r>
    <r>
      <rPr>
        <sz val="12"/>
        <rFont val="Tahoma"/>
        <family val="2"/>
        <charset val="161"/>
      </rPr>
      <t xml:space="preserve"> Οι από αυτές ενσωματωμένες στο λειτουργικό κόστος</t>
    </r>
  </si>
  <si>
    <t>Υλικά κατασκευής και επισκευής έργων</t>
  </si>
  <si>
    <t xml:space="preserve">   2.  Έσοδα από φόρους-εισφορές-πρόστιμα-προσαυξήσεις</t>
  </si>
  <si>
    <r>
      <t xml:space="preserve">   </t>
    </r>
    <r>
      <rPr>
        <b/>
        <sz val="12"/>
        <rFont val="Tahoma"/>
        <family val="2"/>
        <charset val="161"/>
      </rPr>
      <t xml:space="preserve">Πλέον: </t>
    </r>
    <r>
      <rPr>
        <sz val="12"/>
        <rFont val="Tahoma"/>
        <family val="2"/>
        <charset val="161"/>
      </rPr>
      <t xml:space="preserve">Άλλα έσοδα </t>
    </r>
  </si>
  <si>
    <r>
      <t xml:space="preserve">   </t>
    </r>
    <r>
      <rPr>
        <b/>
        <sz val="12"/>
        <rFont val="Tahoma"/>
        <family val="2"/>
        <charset val="161"/>
      </rPr>
      <t xml:space="preserve">Μείον:  </t>
    </r>
    <r>
      <rPr>
        <sz val="12"/>
        <rFont val="Tahoma"/>
        <family val="2"/>
        <charset val="161"/>
      </rPr>
      <t>1. Έξοδα διοικητικής λειτουργίας</t>
    </r>
  </si>
  <si>
    <t xml:space="preserve">                   1. Έκτακτα και  ανόργανα  έσοδα</t>
  </si>
  <si>
    <t xml:space="preserve">                   3. Έσοδα προηγούμενων χρήσεων</t>
  </si>
  <si>
    <t>2. Λοιπές μακροπρόθεσμες απαιτήσεις</t>
  </si>
  <si>
    <t xml:space="preserve">    Ι. Αποθέματα</t>
  </si>
  <si>
    <r>
      <t xml:space="preserve">  </t>
    </r>
    <r>
      <rPr>
        <sz val="12"/>
        <rFont val="Tahoma"/>
        <family val="2"/>
        <charset val="161"/>
      </rPr>
      <t xml:space="preserve">   4. Πρώτες και βοηθητικές ύλες</t>
    </r>
  </si>
  <si>
    <r>
      <t xml:space="preserve">        </t>
    </r>
    <r>
      <rPr>
        <sz val="12"/>
        <rFont val="Tahoma"/>
        <family val="2"/>
        <charset val="161"/>
      </rPr>
      <t>Αναλώσιμα υλικά.Ανταλ/κά και Είδη συσκευασίας</t>
    </r>
  </si>
  <si>
    <t>Σύνολο κυκλοφορούντος ενεργητικού (ΔΙ+ΔΙΙ+ΔIV)</t>
  </si>
  <si>
    <t>Η ΛΟΓΙΣΤΡΙΑ</t>
  </si>
  <si>
    <t xml:space="preserve"> ΑΔΤ  Μ 291627</t>
  </si>
  <si>
    <t>ΓΑΛΑΝΙΔΗ ΑΙΚΑΤΕΡΙΝΗ</t>
  </si>
  <si>
    <r>
      <t xml:space="preserve">   </t>
    </r>
    <r>
      <rPr>
        <sz val="12"/>
        <rFont val="Tahoma"/>
        <family val="2"/>
        <charset val="161"/>
      </rPr>
      <t xml:space="preserve">   1. Έξοδα επόμενων χρήσεων</t>
    </r>
  </si>
  <si>
    <t xml:space="preserve">   1.  Έσοδα από πώληση αγαθών και υπηρεσιών</t>
  </si>
  <si>
    <t xml:space="preserve">     2.  Δάση</t>
  </si>
  <si>
    <t xml:space="preserve">     3.  Κτίρια και τεχνικά έργα</t>
  </si>
  <si>
    <t xml:space="preserve">     1.  Γήπεδα - Οικόπεδα</t>
  </si>
  <si>
    <r>
      <t xml:space="preserve">  </t>
    </r>
    <r>
      <rPr>
        <b/>
        <sz val="12"/>
        <rFont val="Tahoma"/>
        <family val="2"/>
        <charset val="161"/>
      </rPr>
      <t xml:space="preserve"> Πλέον:</t>
    </r>
    <r>
      <rPr>
        <sz val="12"/>
        <rFont val="Tahoma"/>
        <family val="2"/>
        <charset val="161"/>
      </rPr>
      <t xml:space="preserve"> 4. Πιστωτικοί τόκοι και συναφή έσοδα</t>
    </r>
  </si>
  <si>
    <t xml:space="preserve">        Δωρεές παγίων</t>
  </si>
  <si>
    <t xml:space="preserve"> ΙΙ. Διαφορές αναπροσαρμογής και επιχορηγήσεις επενδύσεων-</t>
  </si>
  <si>
    <t xml:space="preserve">     4.  Μηχανήματα-Τεχνικές εγκατ. και λοιπός μηχανολ.εξοπλ.</t>
  </si>
  <si>
    <t xml:space="preserve">     5.  Μεταφορικά μέσα</t>
  </si>
  <si>
    <t xml:space="preserve">     6.  Έπιπλα και λοιπός εξοπλισμός</t>
  </si>
  <si>
    <t xml:space="preserve">     7.  Ακινητοποιήσεις υπό εκτέλεση και προκαταβολές</t>
  </si>
  <si>
    <t>2. Χρεωστικοί λογαριασμοί Δημοσίου Λογιστικού</t>
  </si>
  <si>
    <t>2. Πιστωτικοί λογ/σμοί Δημοσίου Λογιστικού</t>
  </si>
  <si>
    <t xml:space="preserve"> 5. Υποχρεώσεις απο φόρους τέλη</t>
  </si>
  <si>
    <t xml:space="preserve"> 6. Ασφαλιστικοί οργανισμοί</t>
  </si>
  <si>
    <t xml:space="preserve"> 2.   Δάνεια Τραπεζών</t>
  </si>
  <si>
    <t xml:space="preserve">     3γ. Λοιπές μόνιμες εγκαταστάσεις κοινής χρήσεως</t>
  </si>
  <si>
    <t xml:space="preserve">   Πλέον:   </t>
  </si>
  <si>
    <r>
      <t xml:space="preserve">                   </t>
    </r>
    <r>
      <rPr>
        <b/>
        <sz val="12"/>
        <rFont val="Tahoma"/>
        <family val="2"/>
        <charset val="161"/>
      </rPr>
      <t>Μείον:</t>
    </r>
    <r>
      <rPr>
        <sz val="12"/>
        <rFont val="Tahoma"/>
        <family val="2"/>
        <charset val="161"/>
      </rPr>
      <t xml:space="preserve">   </t>
    </r>
  </si>
  <si>
    <t xml:space="preserve">                   1. Εκτακτα και ανόργανα έξοδα</t>
  </si>
  <si>
    <t xml:space="preserve"> 4. Προκαταβολές για πώληση</t>
  </si>
  <si>
    <t xml:space="preserve"> 1.Έσοδα επόμενων χρήσεων</t>
  </si>
  <si>
    <t xml:space="preserve">                   2. Έκτακτες ζημιές </t>
  </si>
  <si>
    <t xml:space="preserve"> 2. Λοιπές προβλέψεις</t>
  </si>
  <si>
    <t xml:space="preserve"> 2α. Επιταγές πληρωτέες</t>
  </si>
  <si>
    <t xml:space="preserve">               3. Χρεωστικοί τόκοι και συναφή έξοδα</t>
  </si>
  <si>
    <r>
      <t xml:space="preserve">  </t>
    </r>
    <r>
      <rPr>
        <b/>
        <sz val="12"/>
        <rFont val="Tahoma"/>
        <family val="2"/>
        <charset val="161"/>
      </rPr>
      <t xml:space="preserve"> Μείον: </t>
    </r>
    <r>
      <rPr>
        <sz val="12"/>
        <rFont val="Tahoma"/>
        <family val="2"/>
        <charset val="161"/>
      </rPr>
      <t>1. Προβλέψεις υποτ.τίτλων πάγιας επένδυσης</t>
    </r>
  </si>
  <si>
    <t>ΑΡ. ΑΔΕΙΑΣ Α ΤΑΞΗΣ 31425/2003</t>
  </si>
  <si>
    <t>ΔΗΜΟΣ  ΛΥΚΟΒΡΥΣΗΣ-ΠΕΥΚΗΣ</t>
  </si>
  <si>
    <t>ΔΗΜΟΣ ΛΥΚΟΒΡΥΣΗΣ-ΠΕΥΚΗΣ</t>
  </si>
  <si>
    <t xml:space="preserve">                   4. Έσοδα από προβλέψεις προηγούμενων χρήσεων</t>
  </si>
  <si>
    <t>Πλεόνασμα εις νέο</t>
  </si>
  <si>
    <t>μείον : Προβλέψεις για επισφαλείς απαιτήσεις</t>
  </si>
  <si>
    <t>Ποσά προηγούμενης</t>
  </si>
  <si>
    <t xml:space="preserve">Ποσά προηγούμενης </t>
  </si>
  <si>
    <t>Η ΔΙΕΥΘΥΝΤΡΙΑ ΟΙΚΟΝΟΜΙΚΗΣ ΥΠΗΡΕΣΙΑΣ</t>
  </si>
  <si>
    <t>Υπόλοιπο πλεονάσματος  εις νέο</t>
  </si>
  <si>
    <t>ΣΗΜΕΙΩΣΕΙΣ</t>
  </si>
  <si>
    <t xml:space="preserve">1. Ο Δήμος Λυκόβρυσης-Πεύκης προέκυψε από τη συνένωση των Δήμων Λυκόβρυσης και Πεύκης σύμφωνα με τις διατάξεις του Ν. 3852/2010 ("Πρόγραμμα Καλλικράτης"). Οι Δήμοι Λυκόβρυσης  και Πεύκης  εφαρμόζουν </t>
  </si>
  <si>
    <t>2. Δεν υπάρχουν εμπράγματα βάρη επί των ακινήτων του Δήμου.</t>
  </si>
  <si>
    <t xml:space="preserve">  8 Λοιπές μακροπρόθεσμες υποχρεώσεις</t>
  </si>
  <si>
    <t xml:space="preserve">                 3. Έξοδα λειτουργίας δημοσίων σχέσεων</t>
  </si>
  <si>
    <t xml:space="preserve"> 7. Μακροπρόθεσμες υποχρεώσεις πληρωτέες στην επόμενη χρήση</t>
  </si>
  <si>
    <t xml:space="preserve">    το Κλαδικό Λογιστικό Σχέδιο (διπλογραφικό λογιστικό σύστημα) από την χρήση 2002. </t>
  </si>
  <si>
    <t xml:space="preserve">    που  εισπράτονται μέσω των λογαριασμών ΔΕΗ ως εξασφάλιση των υποχρεώσεων αυτών.</t>
  </si>
  <si>
    <t>χρήσεως 2013</t>
  </si>
  <si>
    <t>Καθαρά αποτελέσματα χρήσεως</t>
  </si>
  <si>
    <t>Αποτελέσματα  εκμεταλλεύσεως</t>
  </si>
  <si>
    <t>ΖΑΦΕΙΡΟΠΟΥΛΟΥ ΜΙΡΑΝΤΑ</t>
  </si>
  <si>
    <t>ΑΔΤ  Χ 188790</t>
  </si>
  <si>
    <t>ΑΔΤ Χ 188790</t>
  </si>
  <si>
    <t xml:space="preserve">Μείον : Προβλέψεις για υποτίμηση </t>
  </si>
  <si>
    <t>ΕΠΙΧΟΡΗΓΗΣΕΙΣ ΓΙΑ ΛΗΞΙΠΡΟΘΕΣΜΕΣ ΟΦΕΙΛΕΣ</t>
  </si>
  <si>
    <t>Με βάση έγγραφο του Υπουργείου 23/5/2015 πρέπει να καταχωρούνται στο κεφάλαιο και όχι στα έσοδα</t>
  </si>
  <si>
    <t>ποσό επιχορήγησης 2014</t>
  </si>
  <si>
    <t>ποσό επιχορήγησης 2013</t>
  </si>
  <si>
    <t>μεταβολή κεφαλαίου 2014</t>
  </si>
  <si>
    <t>με γαλάζια σκίαση τα ποσά χρήσης 2013 που αναμορφώνθηκαν</t>
  </si>
  <si>
    <t>Σύνολο</t>
  </si>
  <si>
    <t>χρήσεως 2014</t>
  </si>
  <si>
    <t>Μείον:  1. Φόρος  εισοδήματος</t>
  </si>
  <si>
    <t xml:space="preserve">4. Κατά τις χρήσεις 2013 και 2014 ο Δήμος έλαβε από τον κρατικό προϋπολογισμό επιχορηγήσεις προκειμένου να εξοφλήσει ληξιπρόθεσμες υποχρεώσεις προς τρίτους εκτός Γενικής Κυβέρνησης. Με βάση την με αρ. πρωτ. 10260/23-3-2015 εγκύκλιο </t>
  </si>
  <si>
    <t xml:space="preserve">    του  Υπουργείου Εσωτερικών οι εν λόγω επιχορηγήσεις πρέπει να απεικονίζονται ως έκτακτη κεφαλαιοδότηση και να προσαυξάνουν απ΄ ευθείας τα ίδια κεφάλαια (καθαρή θέση). Οι επιχορηγήσεις που έλαβε ο Δήμος εντός της χρήσης 2014 για  </t>
  </si>
  <si>
    <t xml:space="preserve">    εξόφληση ληξιπρόθεσμων υποχρεώσεων προς τρίτους ανέρχονται σε 42.067,49 ευρώ και προσαύξησαν το κεφάλαιο. Οι επιχορηγήσεις που έλαβε ο Δήμος εντός της χρήσης 2013 για εξόφληση ληξιπρόθεσμων υποχρεώσεων προς τρίτους ανέρχονται </t>
  </si>
  <si>
    <t>3. Για δανειακές υποχρέωσεις συνολικού ποσού € 10.097.630,66 υπάρχουν  συμβάσεις ενεχυρίασης απαιτήσεων όπως Τέλη Ακίνητης Περιουσίας (Τ.Α.Π.), Κεντρικοί Αυτοτελείς Πόροι (Κ.Α.Π) , Δημοτικοί φόροι και έσοδα</t>
  </si>
  <si>
    <t xml:space="preserve">    περιλαμβάνεται στα Άλλα έσοδα της κατάστασης αποτελεσμάτων χρήσεων ούτε στο Υπόλοιπο αποτελεσμάτων εις νέο του παθητικού, ενώ περιλαμβάνεται στο Κεφάλαιο.</t>
  </si>
  <si>
    <t xml:space="preserve">    σε 2.567.332,43 ευρώ και στον ισολογισμό 2013 είχαν καταχωρηθεί στα Άλλα έσοδα της κατάστασης αποτελεσμάτων χρήσεως. Στον ισολογισμό 2014 έγινε αναμόρφωση των κονδυλίων της προηγούμενης χρήσεως, ήτοι το εν λόγω ποσό επιχορηγήσεων δεν </t>
  </si>
  <si>
    <t xml:space="preserve">    11. Χρεώστες διάφοροι </t>
  </si>
  <si>
    <t>ΜΑΥΡΙΔΗΣ ΑΝΑΣΤΑΣΙΟΣ</t>
  </si>
  <si>
    <t>ΑΔΤ  ΑΕ 565681</t>
  </si>
  <si>
    <t>ΙΣΟΛΟΓΙΣΜΟΣ  ΤΗΣ  31ης  ΔΕΚΕΜΒΡΙΟΥ  2014</t>
  </si>
  <si>
    <t>4η ΧΡΗΣΗ (1 ΙΑΝΟΥΑΡΙΟΥ - 31 ΔΕΚΕΜΒΡΙΟΥ 2014)</t>
  </si>
  <si>
    <t>Ποσά κλειόμενης χρήσεως 2014</t>
  </si>
  <si>
    <t>Ποσά προηγούμενης χρήσεως 2013</t>
  </si>
  <si>
    <t>31ης ΔΕΚΕΜΒΡΙΟΥ 2014 (1 ΙΑΝΟΥΑΡΙΟΥ - 31 ΔΕΚΕΜΒΡΙΟΥ 2014)</t>
  </si>
  <si>
    <t>Υπόλοιπο αποτελεσμάτων (πλεονασμάτων) προηγούμενων χρήσεων</t>
  </si>
  <si>
    <t xml:space="preserve">   Μικτά αποτελέσματα (πλεόνασμα) εκμεταλλεύσεως</t>
  </si>
  <si>
    <t xml:space="preserve">   Μερικά αποτελέσματα (πλεόνασμα/έλλειμμα) εκμεταλλεύσεως</t>
  </si>
  <si>
    <t xml:space="preserve">   Ολικά αποτελέσματα (έλλειμμα) εκμεταλλεύσεως</t>
  </si>
  <si>
    <t xml:space="preserve">   Οργανικά και έκτακτα αποτελέσματα (πλεόνασμα)</t>
  </si>
  <si>
    <t xml:space="preserve">  ΚΑΘΑΡΑ ΑΠΟΤΕΛΕΣΜΑΤΑ (ΠΛΕΟΝΑΣΜΑ) ΧΡΗΣΕΩΣ</t>
  </si>
  <si>
    <t>ΠΕΥΚΗ ,  18 Αυγούστου 2015</t>
  </si>
  <si>
    <t>ΑΝΑΣΤΑΣΙΟΣ Β. ΜΑΥΡΙΔΗΣ</t>
  </si>
</sst>
</file>

<file path=xl/styles.xml><?xml version="1.0" encoding="utf-8"?>
<styleSheet xmlns="http://schemas.openxmlformats.org/spreadsheetml/2006/main">
  <numFmts count="1">
    <numFmt numFmtId="164" formatCode="0_)"/>
  </numFmts>
  <fonts count="26">
    <font>
      <sz val="10"/>
      <name val="Arial"/>
      <charset val="161"/>
    </font>
    <font>
      <sz val="10"/>
      <name val="Arial Greek"/>
    </font>
    <font>
      <b/>
      <sz val="12"/>
      <name val="Tahoma"/>
      <family val="2"/>
      <charset val="161"/>
    </font>
    <font>
      <sz val="12"/>
      <name val="Tahoma"/>
      <family val="2"/>
      <charset val="161"/>
    </font>
    <font>
      <sz val="10"/>
      <name val="Times New Roman Greek"/>
      <charset val="161"/>
    </font>
    <font>
      <i/>
      <sz val="12"/>
      <name val="Tahoma"/>
      <family val="2"/>
      <charset val="161"/>
    </font>
    <font>
      <b/>
      <u/>
      <sz val="12"/>
      <name val="Tahoma"/>
      <family val="2"/>
      <charset val="161"/>
    </font>
    <font>
      <b/>
      <sz val="14"/>
      <name val="Tahoma"/>
      <family val="2"/>
      <charset val="161"/>
    </font>
    <font>
      <b/>
      <sz val="11"/>
      <color indexed="81"/>
      <name val="Tahoma"/>
      <family val="2"/>
      <charset val="161"/>
    </font>
    <font>
      <b/>
      <sz val="16"/>
      <name val="Tahoma"/>
      <family val="2"/>
      <charset val="161"/>
    </font>
    <font>
      <sz val="12"/>
      <color indexed="10"/>
      <name val="Tahoma"/>
      <family val="2"/>
      <charset val="161"/>
    </font>
    <font>
      <b/>
      <u/>
      <sz val="14"/>
      <name val="Tahoma"/>
      <family val="2"/>
      <charset val="161"/>
    </font>
    <font>
      <b/>
      <sz val="12"/>
      <color indexed="81"/>
      <name val="Tahoma"/>
      <family val="2"/>
      <charset val="161"/>
    </font>
    <font>
      <sz val="12"/>
      <color indexed="10"/>
      <name val="Tahoma"/>
      <family val="2"/>
      <charset val="161"/>
    </font>
    <font>
      <sz val="12"/>
      <color indexed="60"/>
      <name val="Tahoma"/>
      <family val="2"/>
      <charset val="161"/>
    </font>
    <font>
      <b/>
      <sz val="12"/>
      <color indexed="10"/>
      <name val="Tahoma"/>
      <family val="2"/>
      <charset val="161"/>
    </font>
    <font>
      <b/>
      <sz val="9"/>
      <color indexed="81"/>
      <name val="Tahoma"/>
      <family val="2"/>
      <charset val="161"/>
    </font>
    <font>
      <b/>
      <sz val="10"/>
      <color indexed="81"/>
      <name val="Tahoma"/>
      <family val="2"/>
      <charset val="161"/>
    </font>
    <font>
      <b/>
      <sz val="12"/>
      <color indexed="10"/>
      <name val="Tahoma"/>
      <family val="2"/>
      <charset val="161"/>
    </font>
    <font>
      <sz val="12"/>
      <color indexed="10"/>
      <name val="Tahoma"/>
      <family val="2"/>
      <charset val="161"/>
    </font>
    <font>
      <b/>
      <u/>
      <sz val="11"/>
      <color indexed="8"/>
      <name val="Calibri"/>
      <family val="2"/>
      <charset val="161"/>
    </font>
    <font>
      <sz val="12"/>
      <color indexed="10"/>
      <name val="Tahoma"/>
      <family val="2"/>
      <charset val="161"/>
    </font>
    <font>
      <b/>
      <sz val="12"/>
      <color indexed="10"/>
      <name val="Tahoma"/>
      <family val="2"/>
      <charset val="161"/>
    </font>
    <font>
      <b/>
      <sz val="10"/>
      <color indexed="60"/>
      <name val="Tahoma"/>
      <family val="2"/>
      <charset val="161"/>
    </font>
    <font>
      <sz val="10"/>
      <name val="Arial Greek"/>
      <charset val="161"/>
    </font>
    <font>
      <sz val="11"/>
      <color theme="1"/>
      <name val="Calibri"/>
      <family val="2"/>
      <charset val="161"/>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s>
  <borders count="3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9"/>
      </left>
      <right/>
      <top style="thin">
        <color indexed="9"/>
      </top>
      <bottom style="thin">
        <color indexed="9"/>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style="thin">
        <color indexed="9"/>
      </top>
      <bottom style="thin">
        <color indexed="9"/>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7">
    <xf numFmtId="0" fontId="0" fillId="0" borderId="0"/>
    <xf numFmtId="0" fontId="1" fillId="0" borderId="0"/>
    <xf numFmtId="0" fontId="4" fillId="0" borderId="0"/>
    <xf numFmtId="0" fontId="4" fillId="0" borderId="0"/>
    <xf numFmtId="0" fontId="25" fillId="0" borderId="0"/>
    <xf numFmtId="0" fontId="24" fillId="0" borderId="0"/>
    <xf numFmtId="0" fontId="24" fillId="0" borderId="0"/>
  </cellStyleXfs>
  <cellXfs count="291">
    <xf numFmtId="0" fontId="0" fillId="0" borderId="0" xfId="0"/>
    <xf numFmtId="0" fontId="3" fillId="0" borderId="0" xfId="0" applyFont="1" applyAlignment="1" applyProtection="1">
      <alignment horizontal="left"/>
    </xf>
    <xf numFmtId="0" fontId="3" fillId="0" borderId="0" xfId="0" applyFont="1"/>
    <xf numFmtId="3" fontId="3" fillId="0" borderId="0" xfId="0" applyNumberFormat="1" applyFont="1" applyFill="1" applyAlignment="1">
      <alignment horizontal="left"/>
    </xf>
    <xf numFmtId="3" fontId="3" fillId="0" borderId="0" xfId="0" applyNumberFormat="1" applyFont="1" applyFill="1" applyBorder="1" applyAlignment="1">
      <alignment horizontal="left"/>
    </xf>
    <xf numFmtId="0" fontId="3" fillId="0" borderId="0" xfId="0" applyFont="1" applyBorder="1" applyAlignment="1" applyProtection="1">
      <alignment horizontal="left"/>
    </xf>
    <xf numFmtId="37" fontId="2" fillId="0" borderId="0" xfId="0" applyNumberFormat="1" applyFont="1" applyBorder="1" applyProtection="1"/>
    <xf numFmtId="37" fontId="3" fillId="0" borderId="0" xfId="0" applyNumberFormat="1" applyFont="1" applyBorder="1" applyProtection="1"/>
    <xf numFmtId="3" fontId="3" fillId="0" borderId="0" xfId="0" applyNumberFormat="1" applyFont="1" applyFill="1"/>
    <xf numFmtId="3" fontId="3" fillId="0" borderId="0" xfId="1" applyNumberFormat="1" applyFont="1" applyFill="1" applyBorder="1"/>
    <xf numFmtId="164" fontId="2" fillId="0" borderId="0" xfId="0" applyNumberFormat="1" applyFont="1" applyAlignment="1" applyProtection="1">
      <alignment horizontal="center"/>
    </xf>
    <xf numFmtId="0" fontId="3" fillId="0" borderId="0" xfId="0" applyFont="1" applyBorder="1"/>
    <xf numFmtId="164" fontId="3" fillId="0" borderId="0" xfId="0" applyNumberFormat="1" applyFont="1" applyBorder="1" applyProtection="1"/>
    <xf numFmtId="4" fontId="3" fillId="0" borderId="0" xfId="2" applyNumberFormat="1" applyFont="1" applyAlignment="1">
      <alignment horizontal="right"/>
    </xf>
    <xf numFmtId="4" fontId="3" fillId="0" borderId="1" xfId="2" applyNumberFormat="1" applyFont="1" applyBorder="1" applyAlignment="1">
      <alignment horizontal="right"/>
    </xf>
    <xf numFmtId="4" fontId="3" fillId="0" borderId="2" xfId="2" applyNumberFormat="1" applyFont="1" applyBorder="1" applyAlignment="1">
      <alignment horizontal="right"/>
    </xf>
    <xf numFmtId="4" fontId="3" fillId="0" borderId="3" xfId="2" applyNumberFormat="1" applyFont="1" applyBorder="1" applyAlignment="1">
      <alignment horizontal="right"/>
    </xf>
    <xf numFmtId="4" fontId="3" fillId="0" borderId="4" xfId="2" applyNumberFormat="1" applyFont="1" applyBorder="1" applyAlignment="1">
      <alignment horizontal="right"/>
    </xf>
    <xf numFmtId="0" fontId="3" fillId="0" borderId="0" xfId="2" applyFont="1" applyAlignment="1">
      <alignment horizontal="center"/>
    </xf>
    <xf numFmtId="0" fontId="2" fillId="0" borderId="5" xfId="0" applyFont="1" applyBorder="1"/>
    <xf numFmtId="4" fontId="3" fillId="0" borderId="0" xfId="2" applyNumberFormat="1" applyFont="1" applyAlignment="1">
      <alignment horizontal="center"/>
    </xf>
    <xf numFmtId="4" fontId="3" fillId="0" borderId="0" xfId="2" applyNumberFormat="1" applyFont="1"/>
    <xf numFmtId="0" fontId="3" fillId="0" borderId="0" xfId="2" applyFont="1"/>
    <xf numFmtId="0" fontId="2" fillId="0" borderId="0" xfId="0" applyFont="1" applyBorder="1"/>
    <xf numFmtId="3" fontId="3" fillId="0" borderId="0" xfId="2" applyNumberFormat="1" applyFont="1"/>
    <xf numFmtId="0" fontId="3" fillId="0" borderId="6" xfId="2" applyFont="1" applyBorder="1" applyAlignment="1">
      <alignment horizontal="center"/>
    </xf>
    <xf numFmtId="0" fontId="3" fillId="0" borderId="7" xfId="2" applyFont="1" applyBorder="1"/>
    <xf numFmtId="4" fontId="3" fillId="0" borderId="7" xfId="2" applyNumberFormat="1" applyFont="1" applyBorder="1" applyAlignment="1">
      <alignment horizontal="centerContinuous"/>
    </xf>
    <xf numFmtId="4" fontId="2" fillId="0" borderId="8" xfId="2" applyNumberFormat="1" applyFont="1" applyBorder="1" applyAlignment="1">
      <alignment horizontal="centerContinuous"/>
    </xf>
    <xf numFmtId="0" fontId="3" fillId="0" borderId="7" xfId="3" applyFont="1" applyBorder="1" applyAlignment="1">
      <alignment horizontal="center"/>
    </xf>
    <xf numFmtId="0" fontId="2" fillId="0" borderId="7" xfId="3" applyFont="1" applyBorder="1" applyAlignment="1">
      <alignment horizontal="centerContinuous"/>
    </xf>
    <xf numFmtId="4" fontId="3" fillId="0" borderId="7" xfId="3" applyNumberFormat="1" applyFont="1" applyBorder="1" applyAlignment="1">
      <alignment horizontal="centerContinuous"/>
    </xf>
    <xf numFmtId="4" fontId="3" fillId="0" borderId="9" xfId="3" applyNumberFormat="1" applyFont="1" applyBorder="1" applyAlignment="1">
      <alignment horizontal="centerContinuous"/>
    </xf>
    <xf numFmtId="0" fontId="3" fillId="0" borderId="10" xfId="2" applyFont="1" applyBorder="1" applyAlignment="1">
      <alignment horizontal="center"/>
    </xf>
    <xf numFmtId="0" fontId="2" fillId="2" borderId="1" xfId="2" applyFont="1" applyFill="1" applyBorder="1"/>
    <xf numFmtId="4" fontId="2" fillId="2" borderId="0" xfId="2" applyNumberFormat="1" applyFont="1" applyFill="1" applyBorder="1" applyAlignment="1">
      <alignment horizontal="centerContinuous"/>
    </xf>
    <xf numFmtId="4" fontId="2" fillId="2" borderId="1" xfId="2" applyNumberFormat="1" applyFont="1" applyFill="1" applyBorder="1" applyAlignment="1">
      <alignment horizontal="centerContinuous"/>
    </xf>
    <xf numFmtId="0" fontId="3" fillId="0" borderId="11" xfId="3" applyFont="1" applyBorder="1" applyAlignment="1">
      <alignment horizontal="center"/>
    </xf>
    <xf numFmtId="0" fontId="2" fillId="2" borderId="10" xfId="3" applyFont="1" applyFill="1" applyBorder="1"/>
    <xf numFmtId="4" fontId="2" fillId="2" borderId="0" xfId="3" applyNumberFormat="1" applyFont="1" applyFill="1" applyBorder="1" applyAlignment="1">
      <alignment horizontal="centerContinuous"/>
    </xf>
    <xf numFmtId="4" fontId="2" fillId="2" borderId="1" xfId="3" applyNumberFormat="1" applyFont="1" applyFill="1" applyBorder="1" applyAlignment="1">
      <alignment horizontal="centerContinuous"/>
    </xf>
    <xf numFmtId="0" fontId="3" fillId="0" borderId="12" xfId="2" applyFont="1" applyBorder="1" applyAlignment="1">
      <alignment horizontal="center"/>
    </xf>
    <xf numFmtId="0" fontId="3" fillId="2" borderId="3" xfId="2" applyFont="1" applyFill="1" applyBorder="1"/>
    <xf numFmtId="4" fontId="2" fillId="2" borderId="2" xfId="2" applyNumberFormat="1" applyFont="1" applyFill="1" applyBorder="1" applyAlignment="1">
      <alignment horizontal="centerContinuous"/>
    </xf>
    <xf numFmtId="0" fontId="3" fillId="0" borderId="0" xfId="3" applyFont="1" applyAlignment="1">
      <alignment horizontal="center"/>
    </xf>
    <xf numFmtId="0" fontId="3" fillId="2" borderId="12" xfId="3" applyFont="1" applyFill="1" applyBorder="1"/>
    <xf numFmtId="4" fontId="2" fillId="2" borderId="2" xfId="3" applyNumberFormat="1" applyFont="1" applyFill="1" applyBorder="1" applyAlignment="1">
      <alignment horizontal="centerContinuous"/>
    </xf>
    <xf numFmtId="4" fontId="2" fillId="2" borderId="3" xfId="3" applyNumberFormat="1" applyFont="1" applyFill="1" applyBorder="1" applyAlignment="1">
      <alignment horizontal="centerContinuous"/>
    </xf>
    <xf numFmtId="0" fontId="3" fillId="0" borderId="13" xfId="2" applyFont="1" applyBorder="1" applyAlignment="1">
      <alignment horizontal="center"/>
    </xf>
    <xf numFmtId="0" fontId="2" fillId="0" borderId="1" xfId="2" applyFont="1" applyBorder="1"/>
    <xf numFmtId="0" fontId="3" fillId="0" borderId="13" xfId="3" applyFont="1" applyBorder="1" applyAlignment="1">
      <alignment horizontal="center"/>
    </xf>
    <xf numFmtId="0" fontId="2" fillId="0" borderId="1" xfId="3" applyFont="1" applyBorder="1"/>
    <xf numFmtId="4" fontId="3" fillId="0" borderId="0" xfId="3" applyNumberFormat="1" applyFont="1" applyAlignment="1">
      <alignment horizontal="right"/>
    </xf>
    <xf numFmtId="4" fontId="3" fillId="0" borderId="1" xfId="3" applyNumberFormat="1" applyFont="1" applyBorder="1" applyAlignment="1">
      <alignment horizontal="right"/>
    </xf>
    <xf numFmtId="0" fontId="3" fillId="0" borderId="1" xfId="2" applyFont="1" applyBorder="1"/>
    <xf numFmtId="0" fontId="3" fillId="0" borderId="10" xfId="3" applyFont="1" applyBorder="1" applyAlignment="1">
      <alignment horizontal="center"/>
    </xf>
    <xf numFmtId="0" fontId="3" fillId="0" borderId="1" xfId="3" applyFont="1" applyBorder="1"/>
    <xf numFmtId="0" fontId="3" fillId="0" borderId="1" xfId="3" quotePrefix="1" applyFont="1" applyBorder="1"/>
    <xf numFmtId="4" fontId="3" fillId="0" borderId="2" xfId="3" applyNumberFormat="1" applyFont="1" applyBorder="1" applyAlignment="1">
      <alignment horizontal="right"/>
    </xf>
    <xf numFmtId="0" fontId="3" fillId="0" borderId="1" xfId="3" applyFont="1" applyBorder="1" applyAlignment="1"/>
    <xf numFmtId="4" fontId="3" fillId="0" borderId="0" xfId="3" applyNumberFormat="1" applyFont="1" applyBorder="1" applyAlignment="1">
      <alignment horizontal="right"/>
    </xf>
    <xf numFmtId="0" fontId="5" fillId="0" borderId="1" xfId="3" applyFont="1" applyBorder="1"/>
    <xf numFmtId="0" fontId="3" fillId="0" borderId="10" xfId="3" applyFont="1" applyBorder="1"/>
    <xf numFmtId="0" fontId="5" fillId="0" borderId="1" xfId="2" applyFont="1" applyBorder="1"/>
    <xf numFmtId="4" fontId="3" fillId="0" borderId="1" xfId="3" applyNumberFormat="1" applyFont="1" applyBorder="1"/>
    <xf numFmtId="3" fontId="3" fillId="0" borderId="0" xfId="2" applyNumberFormat="1" applyFont="1" applyAlignment="1">
      <alignment horizontal="center"/>
    </xf>
    <xf numFmtId="4" fontId="3" fillId="0" borderId="3" xfId="3" applyNumberFormat="1" applyFont="1" applyBorder="1" applyAlignment="1">
      <alignment horizontal="right"/>
    </xf>
    <xf numFmtId="4" fontId="3" fillId="0" borderId="14" xfId="3" applyNumberFormat="1" applyFont="1" applyFill="1" applyBorder="1" applyAlignment="1">
      <alignment horizontal="right"/>
    </xf>
    <xf numFmtId="0" fontId="3" fillId="0" borderId="12" xfId="2" applyFont="1" applyBorder="1"/>
    <xf numFmtId="0" fontId="3" fillId="0" borderId="3" xfId="2" applyFont="1" applyBorder="1"/>
    <xf numFmtId="0" fontId="3" fillId="0" borderId="12" xfId="3" applyFont="1" applyBorder="1"/>
    <xf numFmtId="0" fontId="3" fillId="0" borderId="3" xfId="3" applyFont="1" applyBorder="1"/>
    <xf numFmtId="0" fontId="3" fillId="0" borderId="0" xfId="2" applyFont="1" applyAlignment="1">
      <alignment horizontal="left"/>
    </xf>
    <xf numFmtId="3" fontId="3" fillId="0" borderId="0" xfId="1" applyNumberFormat="1" applyFont="1" applyBorder="1" applyAlignment="1">
      <alignment horizontal="left" vertical="top"/>
    </xf>
    <xf numFmtId="4" fontId="3" fillId="0" borderId="0" xfId="0" applyNumberFormat="1" applyFont="1" applyAlignment="1">
      <alignment horizontal="left"/>
    </xf>
    <xf numFmtId="4" fontId="3" fillId="0" borderId="0" xfId="1" applyNumberFormat="1" applyFont="1" applyBorder="1" applyAlignment="1">
      <alignment horizontal="left" vertical="top"/>
    </xf>
    <xf numFmtId="4" fontId="3" fillId="0" borderId="0" xfId="0" applyNumberFormat="1" applyFont="1" applyBorder="1" applyAlignment="1">
      <alignment horizontal="left"/>
    </xf>
    <xf numFmtId="4" fontId="3" fillId="0" borderId="0" xfId="2" applyNumberFormat="1" applyFont="1" applyAlignment="1">
      <alignment horizontal="left"/>
    </xf>
    <xf numFmtId="0" fontId="3" fillId="0" borderId="0" xfId="0" applyFont="1" applyFill="1" applyAlignment="1">
      <alignment horizontal="left"/>
    </xf>
    <xf numFmtId="3" fontId="3" fillId="0" borderId="0" xfId="1" applyNumberFormat="1" applyFont="1" applyFill="1" applyBorder="1" applyAlignment="1">
      <alignment horizontal="left" vertical="top"/>
    </xf>
    <xf numFmtId="4" fontId="3" fillId="0" borderId="0" xfId="1" applyNumberFormat="1" applyFont="1" applyFill="1" applyBorder="1" applyAlignment="1">
      <alignment horizontal="left" vertical="center" wrapText="1"/>
    </xf>
    <xf numFmtId="4" fontId="3" fillId="0" borderId="0" xfId="1" applyNumberFormat="1" applyFont="1" applyFill="1" applyBorder="1" applyAlignment="1">
      <alignment horizontal="left" vertical="top"/>
    </xf>
    <xf numFmtId="0" fontId="3" fillId="0" borderId="0" xfId="0" applyFont="1" applyBorder="1" applyAlignment="1">
      <alignment horizontal="left" vertical="top" wrapText="1"/>
    </xf>
    <xf numFmtId="4" fontId="3" fillId="0" borderId="0" xfId="0" applyNumberFormat="1" applyFont="1" applyBorder="1" applyAlignment="1">
      <alignment horizontal="left" vertical="top"/>
    </xf>
    <xf numFmtId="0" fontId="3" fillId="0" borderId="0" xfId="0" applyFont="1" applyFill="1" applyBorder="1" applyAlignment="1">
      <alignment horizontal="left" vertical="top"/>
    </xf>
    <xf numFmtId="4" fontId="3" fillId="0" borderId="0" xfId="0" applyNumberFormat="1" applyFont="1" applyFill="1" applyBorder="1" applyAlignment="1">
      <alignment horizontal="left" vertical="top"/>
    </xf>
    <xf numFmtId="164" fontId="2" fillId="0" borderId="0" xfId="0" applyNumberFormat="1" applyFont="1" applyProtection="1"/>
    <xf numFmtId="37" fontId="2" fillId="0" borderId="0" xfId="0" applyNumberFormat="1" applyFont="1" applyFill="1" applyBorder="1" applyProtection="1"/>
    <xf numFmtId="4" fontId="2" fillId="0" borderId="0" xfId="0" applyNumberFormat="1" applyFont="1" applyFill="1" applyBorder="1" applyProtection="1"/>
    <xf numFmtId="37" fontId="3" fillId="0" borderId="0" xfId="0" applyNumberFormat="1" applyFont="1" applyFill="1" applyBorder="1" applyProtection="1"/>
    <xf numFmtId="3" fontId="2" fillId="0" borderId="0" xfId="0" applyNumberFormat="1" applyFont="1" applyFill="1" applyAlignment="1">
      <alignment horizontal="center"/>
    </xf>
    <xf numFmtId="0" fontId="2" fillId="0" borderId="0" xfId="0" applyFont="1" applyAlignment="1">
      <alignment horizontal="center"/>
    </xf>
    <xf numFmtId="37" fontId="3" fillId="0" borderId="0" xfId="0" applyNumberFormat="1" applyFont="1" applyFill="1" applyBorder="1" applyAlignment="1" applyProtection="1">
      <alignment horizontal="fill"/>
    </xf>
    <xf numFmtId="3" fontId="3" fillId="0" borderId="0" xfId="0" applyNumberFormat="1" applyFont="1" applyFill="1" applyBorder="1"/>
    <xf numFmtId="3" fontId="2" fillId="0" borderId="0" xfId="0" applyNumberFormat="1" applyFont="1" applyFill="1"/>
    <xf numFmtId="3" fontId="2" fillId="0" borderId="0" xfId="0" applyNumberFormat="1" applyFont="1" applyFill="1" applyBorder="1" applyAlignment="1">
      <alignment horizontal="center"/>
    </xf>
    <xf numFmtId="3" fontId="2" fillId="0" borderId="0" xfId="0" applyNumberFormat="1" applyFont="1" applyFill="1" applyAlignment="1">
      <alignment horizontal="centerContinuous"/>
    </xf>
    <xf numFmtId="0" fontId="2" fillId="0" borderId="0" xfId="0" applyFont="1" applyAlignment="1">
      <alignment horizontal="centerContinuous"/>
    </xf>
    <xf numFmtId="3" fontId="3" fillId="0" borderId="0" xfId="0" applyNumberFormat="1" applyFont="1" applyFill="1" applyAlignment="1">
      <alignment horizontal="right"/>
    </xf>
    <xf numFmtId="3" fontId="3" fillId="0" borderId="0" xfId="0" applyNumberFormat="1" applyFont="1" applyFill="1" applyAlignment="1">
      <alignment horizontal="center"/>
    </xf>
    <xf numFmtId="4" fontId="2" fillId="0" borderId="0" xfId="0" applyNumberFormat="1" applyFont="1" applyBorder="1" applyAlignment="1">
      <alignment horizontal="left"/>
    </xf>
    <xf numFmtId="0" fontId="2" fillId="2" borderId="3" xfId="2" applyNumberFormat="1" applyFont="1" applyFill="1" applyBorder="1" applyAlignment="1">
      <alignment horizontal="centerContinuous"/>
    </xf>
    <xf numFmtId="0" fontId="2" fillId="0" borderId="0" xfId="0" applyFont="1" applyAlignment="1"/>
    <xf numFmtId="4" fontId="2" fillId="0" borderId="0" xfId="0" applyNumberFormat="1" applyFont="1" applyBorder="1" applyAlignment="1">
      <alignment horizontal="center" vertical="center" wrapText="1"/>
    </xf>
    <xf numFmtId="4" fontId="2" fillId="0" borderId="0" xfId="0" applyNumberFormat="1" applyFont="1" applyFill="1" applyBorder="1" applyAlignment="1">
      <alignment horizontal="center" vertical="center" wrapText="1"/>
    </xf>
    <xf numFmtId="0" fontId="3" fillId="0" borderId="0" xfId="2" applyFont="1" applyFill="1" applyAlignment="1">
      <alignment horizontal="left"/>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4" fontId="2" fillId="0" borderId="0" xfId="2" applyNumberFormat="1" applyFont="1" applyFill="1"/>
    <xf numFmtId="0" fontId="3" fillId="0" borderId="0" xfId="2" applyFont="1" applyFill="1"/>
    <xf numFmtId="0" fontId="2" fillId="0" borderId="0" xfId="2" applyFont="1" applyFill="1" applyAlignment="1">
      <alignment horizontal="center"/>
    </xf>
    <xf numFmtId="4" fontId="3" fillId="0" borderId="0" xfId="2" applyNumberFormat="1" applyFont="1" applyFill="1" applyAlignment="1">
      <alignment horizontal="left"/>
    </xf>
    <xf numFmtId="0" fontId="3" fillId="0" borderId="0" xfId="2" applyFont="1" applyAlignment="1">
      <alignment horizontal="center" vertical="center" wrapText="1"/>
    </xf>
    <xf numFmtId="4" fontId="2" fillId="0" borderId="0" xfId="2" applyNumberFormat="1" applyFont="1" applyAlignment="1">
      <alignment horizontal="center" vertical="center" wrapText="1"/>
    </xf>
    <xf numFmtId="0" fontId="2" fillId="0" borderId="0" xfId="2" applyFont="1" applyAlignment="1">
      <alignment horizontal="center" vertical="center" wrapText="1"/>
    </xf>
    <xf numFmtId="3" fontId="2" fillId="3" borderId="15" xfId="0" applyNumberFormat="1" applyFont="1" applyFill="1" applyBorder="1" applyAlignment="1">
      <alignment horizontal="center"/>
    </xf>
    <xf numFmtId="164" fontId="2" fillId="0" borderId="0" xfId="0" applyNumberFormat="1" applyFont="1" applyBorder="1" applyAlignment="1" applyProtection="1">
      <alignment horizontal="center"/>
    </xf>
    <xf numFmtId="4" fontId="2" fillId="0" borderId="0" xfId="2" applyNumberFormat="1" applyFont="1" applyFill="1" applyAlignment="1"/>
    <xf numFmtId="4" fontId="3" fillId="0" borderId="0" xfId="2" applyNumberFormat="1" applyFont="1" applyBorder="1" applyAlignment="1">
      <alignment horizontal="right"/>
    </xf>
    <xf numFmtId="4" fontId="3" fillId="0" borderId="1" xfId="2" applyNumberFormat="1" applyFont="1" applyBorder="1" applyAlignment="1">
      <alignment horizontal="center"/>
    </xf>
    <xf numFmtId="164" fontId="2" fillId="0" borderId="0" xfId="0" applyNumberFormat="1" applyFont="1" applyBorder="1" applyProtection="1"/>
    <xf numFmtId="4" fontId="3" fillId="0" borderId="0" xfId="0" applyNumberFormat="1" applyFont="1" applyFill="1" applyBorder="1"/>
    <xf numFmtId="0" fontId="3" fillId="0" borderId="0" xfId="0" applyFont="1" applyFill="1" applyBorder="1"/>
    <xf numFmtId="0" fontId="2" fillId="0" borderId="0" xfId="0" applyFont="1" applyFill="1" applyBorder="1" applyAlignment="1"/>
    <xf numFmtId="0" fontId="3" fillId="0" borderId="0" xfId="0" applyFont="1" applyFill="1" applyBorder="1" applyAlignment="1"/>
    <xf numFmtId="4" fontId="3" fillId="0" borderId="0" xfId="0" applyNumberFormat="1" applyFont="1" applyFill="1" applyBorder="1" applyProtection="1"/>
    <xf numFmtId="4" fontId="3" fillId="0" borderId="2" xfId="0" applyNumberFormat="1" applyFont="1" applyFill="1" applyBorder="1" applyProtection="1"/>
    <xf numFmtId="4" fontId="3" fillId="0" borderId="0" xfId="0" applyNumberFormat="1" applyFont="1" applyFill="1" applyBorder="1" applyAlignment="1" applyProtection="1">
      <alignment horizontal="right"/>
    </xf>
    <xf numFmtId="4"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left"/>
    </xf>
    <xf numFmtId="0" fontId="2" fillId="0" borderId="0" xfId="0" applyFont="1" applyBorder="1" applyAlignment="1" applyProtection="1">
      <alignment horizontal="center"/>
    </xf>
    <xf numFmtId="4" fontId="10" fillId="0" borderId="0" xfId="0" applyNumberFormat="1" applyFont="1"/>
    <xf numFmtId="0" fontId="2" fillId="0" borderId="0" xfId="0" applyFont="1" applyFill="1" applyBorder="1" applyAlignment="1" applyProtection="1">
      <alignment horizontal="left"/>
    </xf>
    <xf numFmtId="0" fontId="3" fillId="0" borderId="0" xfId="0" applyFont="1" applyFill="1" applyBorder="1" applyAlignment="1">
      <alignment horizontal="centerContinuous"/>
    </xf>
    <xf numFmtId="164" fontId="2" fillId="0" borderId="0" xfId="0" applyNumberFormat="1" applyFont="1" applyFill="1" applyBorder="1" applyAlignment="1" applyProtection="1">
      <alignment horizontal="center"/>
    </xf>
    <xf numFmtId="3" fontId="3" fillId="0" borderId="16" xfId="0" applyNumberFormat="1" applyFont="1" applyFill="1" applyBorder="1" applyAlignment="1">
      <alignment horizontal="left"/>
    </xf>
    <xf numFmtId="0" fontId="3" fillId="0" borderId="16" xfId="0" applyFont="1" applyFill="1" applyBorder="1" applyAlignment="1" applyProtection="1">
      <alignment horizontal="left"/>
    </xf>
    <xf numFmtId="3" fontId="3" fillId="0" borderId="17" xfId="0" applyNumberFormat="1" applyFont="1" applyFill="1" applyBorder="1"/>
    <xf numFmtId="3" fontId="2" fillId="0" borderId="17" xfId="0" applyNumberFormat="1" applyFont="1" applyFill="1" applyBorder="1" applyAlignment="1">
      <alignment horizontal="center"/>
    </xf>
    <xf numFmtId="3" fontId="2" fillId="0" borderId="16" xfId="0" applyNumberFormat="1" applyFont="1" applyFill="1" applyBorder="1" applyAlignment="1">
      <alignment horizontal="center"/>
    </xf>
    <xf numFmtId="0" fontId="3" fillId="0" borderId="16" xfId="0" applyFont="1" applyFill="1" applyBorder="1"/>
    <xf numFmtId="0" fontId="3" fillId="0" borderId="18" xfId="0" applyFont="1" applyFill="1" applyBorder="1"/>
    <xf numFmtId="3" fontId="2" fillId="0" borderId="18" xfId="0" applyNumberFormat="1" applyFont="1" applyFill="1" applyBorder="1" applyAlignment="1">
      <alignment horizontal="center"/>
    </xf>
    <xf numFmtId="3" fontId="3" fillId="0" borderId="18" xfId="0" applyNumberFormat="1" applyFont="1" applyFill="1" applyBorder="1"/>
    <xf numFmtId="0" fontId="2" fillId="0" borderId="18" xfId="0" applyFont="1" applyFill="1" applyBorder="1" applyAlignment="1">
      <alignment horizontal="center"/>
    </xf>
    <xf numFmtId="37" fontId="3" fillId="0" borderId="17" xfId="0" applyNumberFormat="1" applyFont="1" applyFill="1" applyBorder="1" applyProtection="1"/>
    <xf numFmtId="0" fontId="7" fillId="0" borderId="0" xfId="0" applyFont="1" applyBorder="1" applyAlignment="1" applyProtection="1"/>
    <xf numFmtId="0" fontId="2" fillId="0" borderId="0" xfId="0" applyFont="1" applyBorder="1" applyAlignment="1" applyProtection="1"/>
    <xf numFmtId="0" fontId="9" fillId="0" borderId="0" xfId="0" applyFont="1" applyBorder="1" applyAlignment="1" applyProtection="1"/>
    <xf numFmtId="4" fontId="2" fillId="0" borderId="19" xfId="0" applyNumberFormat="1" applyFont="1" applyFill="1" applyBorder="1" applyProtection="1"/>
    <xf numFmtId="4" fontId="3" fillId="0" borderId="20" xfId="0" applyNumberFormat="1" applyFont="1" applyFill="1" applyBorder="1" applyProtection="1"/>
    <xf numFmtId="4" fontId="2" fillId="0" borderId="20" xfId="0" applyNumberFormat="1" applyFont="1" applyFill="1" applyBorder="1" applyProtection="1"/>
    <xf numFmtId="4" fontId="3" fillId="0" borderId="2" xfId="0" applyNumberFormat="1" applyFont="1" applyFill="1" applyBorder="1"/>
    <xf numFmtId="4" fontId="2" fillId="0" borderId="0" xfId="0" applyNumberFormat="1" applyFont="1" applyFill="1" applyBorder="1"/>
    <xf numFmtId="4" fontId="2" fillId="0" borderId="20" xfId="0" applyNumberFormat="1" applyFont="1" applyFill="1" applyBorder="1" applyAlignment="1" applyProtection="1">
      <alignment horizontal="right"/>
    </xf>
    <xf numFmtId="4" fontId="3" fillId="0" borderId="0" xfId="0" applyNumberFormat="1" applyFont="1" applyFill="1" applyBorder="1" applyAlignment="1">
      <alignment horizontal="right"/>
    </xf>
    <xf numFmtId="4" fontId="2" fillId="0" borderId="19" xfId="0" applyNumberFormat="1" applyFont="1" applyFill="1" applyBorder="1" applyAlignment="1" applyProtection="1">
      <alignment horizontal="right"/>
    </xf>
    <xf numFmtId="4" fontId="2" fillId="0" borderId="19" xfId="0" applyNumberFormat="1" applyFont="1" applyFill="1" applyBorder="1"/>
    <xf numFmtId="4" fontId="2" fillId="0" borderId="0" xfId="0" applyNumberFormat="1" applyFont="1" applyFill="1" applyBorder="1" applyAlignment="1" applyProtection="1">
      <alignment horizontal="right"/>
    </xf>
    <xf numFmtId="4" fontId="13" fillId="0" borderId="0" xfId="0" applyNumberFormat="1" applyFont="1" applyFill="1" applyBorder="1" applyProtection="1"/>
    <xf numFmtId="4" fontId="13" fillId="0" borderId="0" xfId="0" applyNumberFormat="1" applyFont="1"/>
    <xf numFmtId="4" fontId="13" fillId="0" borderId="0" xfId="0" applyNumberFormat="1" applyFont="1" applyBorder="1"/>
    <xf numFmtId="4" fontId="14" fillId="0" borderId="0" xfId="0" applyNumberFormat="1" applyFont="1" applyFill="1" applyBorder="1" applyProtection="1"/>
    <xf numFmtId="4" fontId="2" fillId="0" borderId="0" xfId="0" applyNumberFormat="1" applyFont="1" applyFill="1" applyBorder="1" applyAlignment="1" applyProtection="1">
      <alignment horizontal="left"/>
    </xf>
    <xf numFmtId="4" fontId="3" fillId="0" borderId="21" xfId="0" applyNumberFormat="1" applyFont="1" applyFill="1" applyBorder="1" applyProtection="1"/>
    <xf numFmtId="4" fontId="2" fillId="0" borderId="2" xfId="0" applyNumberFormat="1" applyFont="1" applyFill="1" applyBorder="1" applyProtection="1"/>
    <xf numFmtId="0" fontId="2" fillId="0" borderId="0" xfId="0" applyFont="1" applyFill="1" applyBorder="1" applyAlignment="1" applyProtection="1">
      <alignment horizontal="left" wrapText="1"/>
    </xf>
    <xf numFmtId="4" fontId="3" fillId="0" borderId="2" xfId="0" applyNumberFormat="1" applyFont="1" applyFill="1" applyBorder="1" applyAlignment="1" applyProtection="1">
      <alignment horizontal="right"/>
    </xf>
    <xf numFmtId="0" fontId="6" fillId="0" borderId="16" xfId="0" applyFont="1" applyFill="1" applyBorder="1" applyAlignment="1" applyProtection="1">
      <alignment horizontal="left"/>
    </xf>
    <xf numFmtId="3" fontId="2" fillId="0" borderId="0" xfId="1" applyNumberFormat="1" applyFont="1" applyFill="1" applyBorder="1" applyAlignment="1">
      <alignment wrapText="1"/>
    </xf>
    <xf numFmtId="3" fontId="2" fillId="0" borderId="0" xfId="1" applyNumberFormat="1" applyFont="1" applyFill="1" applyBorder="1"/>
    <xf numFmtId="4" fontId="13" fillId="0" borderId="0" xfId="1" applyNumberFormat="1" applyFont="1" applyFill="1" applyBorder="1" applyAlignment="1">
      <alignment horizontal="right" vertical="center" wrapText="1"/>
    </xf>
    <xf numFmtId="3" fontId="3" fillId="0" borderId="16" xfId="0" applyNumberFormat="1" applyFont="1" applyFill="1" applyBorder="1"/>
    <xf numFmtId="3" fontId="2" fillId="0" borderId="22" xfId="0" applyNumberFormat="1" applyFont="1" applyFill="1" applyBorder="1" applyAlignment="1">
      <alignment horizontal="center"/>
    </xf>
    <xf numFmtId="164" fontId="3" fillId="0" borderId="0" xfId="0" applyNumberFormat="1" applyFont="1" applyFill="1" applyBorder="1" applyProtection="1"/>
    <xf numFmtId="3" fontId="2" fillId="0" borderId="5" xfId="0" applyNumberFormat="1" applyFont="1" applyFill="1" applyBorder="1" applyAlignment="1">
      <alignment horizontal="center"/>
    </xf>
    <xf numFmtId="37" fontId="2" fillId="0" borderId="17" xfId="0" applyNumberFormat="1" applyFont="1" applyFill="1" applyBorder="1" applyProtection="1"/>
    <xf numFmtId="3" fontId="2" fillId="0" borderId="0" xfId="0" applyNumberFormat="1" applyFont="1" applyFill="1" applyBorder="1" applyAlignment="1"/>
    <xf numFmtId="0" fontId="2" fillId="0" borderId="0" xfId="0" applyFont="1" applyAlignment="1">
      <alignment vertical="center" wrapText="1"/>
    </xf>
    <xf numFmtId="0" fontId="2" fillId="0" borderId="0" xfId="0" applyFont="1" applyFill="1" applyAlignment="1">
      <alignment wrapText="1"/>
    </xf>
    <xf numFmtId="4" fontId="2" fillId="0" borderId="0" xfId="0" applyNumberFormat="1" applyFont="1" applyFill="1" applyBorder="1" applyAlignment="1">
      <alignment vertical="center" wrapText="1"/>
    </xf>
    <xf numFmtId="0" fontId="3" fillId="0" borderId="16" xfId="0" applyFont="1" applyFill="1" applyBorder="1" applyAlignment="1" applyProtection="1"/>
    <xf numFmtId="0" fontId="2" fillId="0" borderId="16" xfId="0" applyFont="1" applyFill="1" applyBorder="1" applyAlignment="1">
      <alignment horizontal="center"/>
    </xf>
    <xf numFmtId="4" fontId="15" fillId="0" borderId="0" xfId="0" applyNumberFormat="1" applyFont="1" applyFill="1" applyBorder="1" applyProtection="1"/>
    <xf numFmtId="4" fontId="10" fillId="0" borderId="0" xfId="0" applyNumberFormat="1" applyFont="1" applyFill="1" applyBorder="1" applyProtection="1"/>
    <xf numFmtId="4" fontId="15" fillId="0" borderId="0" xfId="0" applyNumberFormat="1" applyFont="1"/>
    <xf numFmtId="4" fontId="3" fillId="0" borderId="23" xfId="0" applyNumberFormat="1" applyFont="1" applyFill="1" applyBorder="1" applyProtection="1"/>
    <xf numFmtId="0" fontId="3" fillId="0" borderId="17" xfId="0" applyFont="1" applyFill="1" applyBorder="1" applyAlignment="1" applyProtection="1">
      <alignment horizontal="left"/>
    </xf>
    <xf numFmtId="0" fontId="2" fillId="0" borderId="17" xfId="0" applyFont="1" applyFill="1" applyBorder="1" applyAlignment="1" applyProtection="1">
      <alignment horizontal="left" wrapText="1"/>
    </xf>
    <xf numFmtId="4" fontId="3" fillId="0" borderId="17" xfId="0" applyNumberFormat="1" applyFont="1" applyFill="1" applyBorder="1" applyProtection="1"/>
    <xf numFmtId="4" fontId="3" fillId="0" borderId="24" xfId="0" applyNumberFormat="1" applyFont="1" applyFill="1" applyBorder="1" applyProtection="1"/>
    <xf numFmtId="4" fontId="2" fillId="0" borderId="25" xfId="0" applyNumberFormat="1" applyFont="1" applyFill="1" applyBorder="1" applyProtection="1"/>
    <xf numFmtId="0" fontId="2" fillId="0" borderId="17" xfId="0" applyFont="1" applyFill="1" applyBorder="1" applyAlignment="1" applyProtection="1">
      <alignment horizontal="left"/>
    </xf>
    <xf numFmtId="4" fontId="2" fillId="0" borderId="17" xfId="0" applyNumberFormat="1" applyFont="1" applyFill="1" applyBorder="1" applyProtection="1"/>
    <xf numFmtId="4" fontId="2" fillId="0" borderId="23" xfId="0" applyNumberFormat="1" applyFont="1" applyFill="1" applyBorder="1" applyProtection="1"/>
    <xf numFmtId="4" fontId="3" fillId="0" borderId="17" xfId="0" applyNumberFormat="1" applyFont="1" applyFill="1" applyBorder="1"/>
    <xf numFmtId="4" fontId="3" fillId="0" borderId="24" xfId="0" applyNumberFormat="1" applyFont="1" applyFill="1" applyBorder="1"/>
    <xf numFmtId="4" fontId="2" fillId="0" borderId="17" xfId="0" applyNumberFormat="1" applyFont="1" applyFill="1" applyBorder="1"/>
    <xf numFmtId="4" fontId="3" fillId="0" borderId="17" xfId="0" applyNumberFormat="1" applyFont="1" applyFill="1" applyBorder="1" applyAlignment="1" applyProtection="1">
      <alignment horizontal="right"/>
    </xf>
    <xf numFmtId="0" fontId="3" fillId="0" borderId="17" xfId="0" applyFont="1" applyFill="1" applyBorder="1"/>
    <xf numFmtId="4" fontId="2" fillId="0" borderId="23" xfId="0" applyNumberFormat="1" applyFont="1" applyFill="1" applyBorder="1" applyAlignment="1" applyProtection="1">
      <alignment horizontal="right"/>
    </xf>
    <xf numFmtId="0" fontId="19" fillId="0" borderId="0" xfId="0" applyFont="1" applyFill="1" applyBorder="1"/>
    <xf numFmtId="39" fontId="18" fillId="0" borderId="0" xfId="0" applyNumberFormat="1" applyFont="1" applyFill="1" applyBorder="1" applyProtection="1"/>
    <xf numFmtId="37" fontId="18" fillId="0" borderId="0" xfId="0" applyNumberFormat="1" applyFont="1" applyFill="1" applyBorder="1" applyProtection="1"/>
    <xf numFmtId="3" fontId="19" fillId="0" borderId="0" xfId="0" applyNumberFormat="1" applyFont="1" applyFill="1" applyBorder="1"/>
    <xf numFmtId="4" fontId="19" fillId="0" borderId="0" xfId="2" applyNumberFormat="1" applyFont="1"/>
    <xf numFmtId="3" fontId="3" fillId="0" borderId="26" xfId="0" applyNumberFormat="1" applyFont="1" applyFill="1" applyBorder="1" applyAlignment="1">
      <alignment horizontal="left"/>
    </xf>
    <xf numFmtId="3" fontId="3" fillId="0" borderId="5" xfId="0" applyNumberFormat="1" applyFont="1" applyFill="1" applyBorder="1" applyAlignment="1">
      <alignment horizontal="left"/>
    </xf>
    <xf numFmtId="3" fontId="3" fillId="0" borderId="5" xfId="0" applyNumberFormat="1" applyFont="1" applyFill="1" applyBorder="1" applyAlignment="1">
      <alignment horizontal="right"/>
    </xf>
    <xf numFmtId="3" fontId="3" fillId="0" borderId="5" xfId="0" applyNumberFormat="1" applyFont="1" applyFill="1" applyBorder="1"/>
    <xf numFmtId="3" fontId="3" fillId="0" borderId="27" xfId="0" applyNumberFormat="1" applyFont="1" applyFill="1" applyBorder="1"/>
    <xf numFmtId="3" fontId="3" fillId="0" borderId="0" xfId="0" applyNumberFormat="1" applyFont="1" applyFill="1" applyBorder="1" applyAlignment="1">
      <alignment horizontal="right"/>
    </xf>
    <xf numFmtId="3" fontId="3" fillId="0" borderId="28" xfId="0" applyNumberFormat="1" applyFont="1" applyFill="1" applyBorder="1" applyAlignment="1">
      <alignment horizontal="left"/>
    </xf>
    <xf numFmtId="3" fontId="3" fillId="0" borderId="18" xfId="0" applyNumberFormat="1" applyFont="1" applyFill="1" applyBorder="1" applyAlignment="1">
      <alignment horizontal="left"/>
    </xf>
    <xf numFmtId="3" fontId="3" fillId="0" borderId="18" xfId="0" applyNumberFormat="1" applyFont="1" applyFill="1" applyBorder="1" applyAlignment="1">
      <alignment horizontal="right"/>
    </xf>
    <xf numFmtId="3" fontId="3" fillId="0" borderId="29" xfId="0" applyNumberFormat="1" applyFont="1" applyFill="1" applyBorder="1"/>
    <xf numFmtId="0" fontId="20" fillId="0" borderId="0" xfId="0" applyFont="1"/>
    <xf numFmtId="0" fontId="0" fillId="0" borderId="0" xfId="0" applyFont="1" applyFill="1"/>
    <xf numFmtId="4" fontId="0" fillId="0" borderId="0" xfId="0" applyNumberFormat="1" applyFont="1" applyFill="1"/>
    <xf numFmtId="4" fontId="0" fillId="0" borderId="21" xfId="0" applyNumberFormat="1" applyFont="1" applyFill="1" applyBorder="1"/>
    <xf numFmtId="4" fontId="22" fillId="0" borderId="0" xfId="0" applyNumberFormat="1" applyFont="1" applyFill="1" applyBorder="1" applyAlignment="1">
      <alignment horizontal="right"/>
    </xf>
    <xf numFmtId="0" fontId="22" fillId="4" borderId="0" xfId="0" applyFont="1" applyFill="1" applyBorder="1"/>
    <xf numFmtId="4" fontId="23" fillId="0" borderId="0" xfId="0" applyNumberFormat="1" applyFont="1" applyFill="1" applyBorder="1" applyProtection="1"/>
    <xf numFmtId="4" fontId="21" fillId="0" borderId="0" xfId="0" applyNumberFormat="1" applyFont="1" applyFill="1" applyBorder="1" applyProtection="1"/>
    <xf numFmtId="0" fontId="3" fillId="0" borderId="0" xfId="0" applyFont="1" applyFill="1"/>
    <xf numFmtId="4" fontId="3" fillId="0" borderId="0" xfId="0" applyNumberFormat="1" applyFont="1" applyAlignment="1" applyProtection="1">
      <alignment horizontal="left"/>
    </xf>
    <xf numFmtId="4" fontId="21" fillId="0" borderId="0" xfId="2" applyNumberFormat="1" applyFont="1" applyAlignment="1">
      <alignment horizontal="right"/>
    </xf>
    <xf numFmtId="4" fontId="3" fillId="0" borderId="0" xfId="1" applyNumberFormat="1" applyFont="1" applyFill="1" applyBorder="1" applyAlignment="1">
      <alignment horizontal="right" vertical="top"/>
    </xf>
    <xf numFmtId="4" fontId="3" fillId="0" borderId="0" xfId="2" applyNumberFormat="1" applyFont="1" applyFill="1" applyAlignment="1">
      <alignment horizontal="right"/>
    </xf>
    <xf numFmtId="4" fontId="3" fillId="0" borderId="2" xfId="2" applyNumberFormat="1" applyFont="1" applyFill="1" applyBorder="1" applyAlignment="1">
      <alignment horizontal="right"/>
    </xf>
    <xf numFmtId="0" fontId="2" fillId="0" borderId="0" xfId="0" applyFont="1" applyFill="1" applyBorder="1" applyAlignment="1">
      <alignment horizontal="center"/>
    </xf>
    <xf numFmtId="0" fontId="11" fillId="0" borderId="26" xfId="0" applyFont="1" applyFill="1" applyBorder="1" applyAlignment="1" applyProtection="1">
      <alignment horizontal="left"/>
    </xf>
    <xf numFmtId="0" fontId="6" fillId="0" borderId="5" xfId="0" applyFont="1" applyFill="1" applyBorder="1" applyAlignment="1" applyProtection="1">
      <alignment horizontal="center"/>
    </xf>
    <xf numFmtId="164" fontId="3" fillId="0" borderId="27" xfId="0" applyNumberFormat="1" applyFont="1" applyFill="1" applyBorder="1" applyProtection="1"/>
    <xf numFmtId="0" fontId="11" fillId="0" borderId="5" xfId="0" applyFont="1" applyFill="1" applyBorder="1" applyAlignment="1" applyProtection="1">
      <alignment horizontal="left"/>
    </xf>
    <xf numFmtId="164" fontId="2" fillId="0" borderId="5" xfId="0" applyNumberFormat="1" applyFont="1" applyFill="1" applyBorder="1" applyAlignment="1" applyProtection="1">
      <alignment horizontal="center"/>
    </xf>
    <xf numFmtId="0" fontId="6" fillId="0" borderId="5" xfId="0" applyFont="1" applyFill="1" applyBorder="1" applyAlignment="1" applyProtection="1">
      <alignment horizontal="left"/>
    </xf>
    <xf numFmtId="164" fontId="2" fillId="0" borderId="27" xfId="0" applyNumberFormat="1" applyFont="1" applyFill="1" applyBorder="1" applyAlignment="1" applyProtection="1">
      <alignment horizontal="center"/>
    </xf>
    <xf numFmtId="3" fontId="3" fillId="0" borderId="16" xfId="0" applyNumberFormat="1" applyFont="1" applyFill="1" applyBorder="1" applyAlignment="1" applyProtection="1">
      <alignment horizontal="left"/>
    </xf>
    <xf numFmtId="164" fontId="2" fillId="0" borderId="7" xfId="0" applyNumberFormat="1" applyFont="1" applyFill="1" applyBorder="1" applyAlignment="1" applyProtection="1">
      <alignment horizontal="center"/>
    </xf>
    <xf numFmtId="3" fontId="3" fillId="0" borderId="0" xfId="0" applyNumberFormat="1" applyFont="1" applyFill="1" applyBorder="1" applyAlignment="1" applyProtection="1">
      <alignment horizontal="left"/>
    </xf>
    <xf numFmtId="164" fontId="2" fillId="0" borderId="0" xfId="0" applyNumberFormat="1" applyFont="1" applyFill="1" applyBorder="1" applyProtection="1"/>
    <xf numFmtId="164" fontId="3" fillId="0" borderId="17" xfId="0" applyNumberFormat="1" applyFont="1" applyFill="1" applyBorder="1" applyProtection="1"/>
    <xf numFmtId="164" fontId="2" fillId="0" borderId="2" xfId="0" applyNumberFormat="1" applyFont="1" applyFill="1" applyBorder="1" applyAlignment="1" applyProtection="1">
      <alignment horizontal="centerContinuous"/>
    </xf>
    <xf numFmtId="164" fontId="2" fillId="0" borderId="24" xfId="0" applyNumberFormat="1" applyFont="1" applyFill="1" applyBorder="1" applyAlignment="1" applyProtection="1">
      <alignment horizontal="centerContinuous"/>
    </xf>
    <xf numFmtId="0" fontId="2" fillId="0" borderId="16" xfId="0" applyFont="1" applyFill="1" applyBorder="1" applyAlignment="1" applyProtection="1">
      <alignment horizontal="left"/>
    </xf>
    <xf numFmtId="164" fontId="2" fillId="0" borderId="17" xfId="0" applyNumberFormat="1" applyFont="1" applyFill="1" applyBorder="1" applyProtection="1"/>
    <xf numFmtId="0" fontId="2" fillId="0" borderId="0" xfId="0" applyFont="1" applyFill="1" applyBorder="1"/>
    <xf numFmtId="3" fontId="2" fillId="0" borderId="16" xfId="1" applyNumberFormat="1" applyFont="1" applyFill="1" applyBorder="1" applyAlignment="1">
      <alignment wrapText="1"/>
    </xf>
    <xf numFmtId="3" fontId="3" fillId="0" borderId="16" xfId="1" applyNumberFormat="1" applyFont="1" applyFill="1" applyBorder="1"/>
    <xf numFmtId="3" fontId="2" fillId="0" borderId="16" xfId="1" applyNumberFormat="1" applyFont="1" applyFill="1" applyBorder="1"/>
    <xf numFmtId="0" fontId="3" fillId="0" borderId="0" xfId="0" applyFont="1" applyFill="1" applyBorder="1" applyAlignment="1" applyProtection="1">
      <alignment horizontal="left" wrapText="1"/>
    </xf>
    <xf numFmtId="0" fontId="3" fillId="0" borderId="28" xfId="0" applyFont="1" applyFill="1" applyBorder="1"/>
    <xf numFmtId="37" fontId="2" fillId="0" borderId="18" xfId="0" applyNumberFormat="1" applyFont="1" applyFill="1" applyBorder="1" applyProtection="1"/>
    <xf numFmtId="37" fontId="2" fillId="0" borderId="27" xfId="0" applyNumberFormat="1" applyFont="1" applyFill="1" applyBorder="1" applyProtection="1"/>
    <xf numFmtId="0" fontId="3" fillId="0" borderId="26" xfId="0" applyFont="1" applyFill="1" applyBorder="1"/>
    <xf numFmtId="0" fontId="3" fillId="0" borderId="5" xfId="0" applyFont="1" applyFill="1" applyBorder="1"/>
    <xf numFmtId="0" fontId="3" fillId="0" borderId="27" xfId="0" applyFont="1" applyFill="1" applyBorder="1"/>
    <xf numFmtId="164" fontId="2" fillId="0" borderId="2" xfId="0" applyNumberFormat="1" applyFont="1" applyFill="1" applyBorder="1" applyAlignment="1" applyProtection="1">
      <alignment horizontal="center"/>
    </xf>
    <xf numFmtId="164" fontId="2" fillId="0" borderId="17" xfId="0" applyNumberFormat="1" applyFont="1" applyFill="1" applyBorder="1" applyAlignment="1" applyProtection="1">
      <alignment horizontal="center"/>
    </xf>
    <xf numFmtId="0" fontId="3" fillId="0" borderId="16" xfId="0" applyFont="1" applyFill="1" applyBorder="1" applyAlignment="1" applyProtection="1">
      <alignment horizontal="left" wrapText="1"/>
    </xf>
    <xf numFmtId="0" fontId="2" fillId="0" borderId="28" xfId="0" applyFont="1" applyFill="1" applyBorder="1" applyAlignment="1" applyProtection="1">
      <alignment horizontal="left"/>
    </xf>
    <xf numFmtId="0" fontId="2" fillId="0" borderId="18" xfId="0" applyFont="1" applyFill="1" applyBorder="1" applyAlignment="1" applyProtection="1">
      <alignment horizontal="left"/>
    </xf>
    <xf numFmtId="4" fontId="2" fillId="0" borderId="18" xfId="0" applyNumberFormat="1" applyFont="1" applyFill="1" applyBorder="1" applyProtection="1"/>
    <xf numFmtId="0" fontId="3" fillId="0" borderId="29" xfId="0" applyFont="1" applyFill="1" applyBorder="1"/>
    <xf numFmtId="0" fontId="2" fillId="0" borderId="17" xfId="0" applyFont="1" applyFill="1" applyBorder="1" applyAlignment="1">
      <alignment horizontal="center"/>
    </xf>
    <xf numFmtId="0" fontId="2" fillId="0" borderId="16" xfId="0" applyFont="1" applyFill="1" applyBorder="1" applyAlignment="1" applyProtection="1">
      <alignment horizontal="center"/>
    </xf>
    <xf numFmtId="0" fontId="2" fillId="0" borderId="0" xfId="0" applyFont="1" applyFill="1" applyBorder="1" applyAlignment="1" applyProtection="1">
      <alignment horizontal="center"/>
    </xf>
    <xf numFmtId="0" fontId="6" fillId="0" borderId="16"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7" xfId="0" applyFont="1" applyFill="1" applyBorder="1" applyAlignment="1" applyProtection="1">
      <alignment horizontal="center"/>
    </xf>
    <xf numFmtId="0" fontId="2" fillId="0" borderId="0" xfId="0" applyFont="1" applyFill="1" applyBorder="1" applyAlignment="1">
      <alignment horizontal="center"/>
    </xf>
    <xf numFmtId="164" fontId="2" fillId="0" borderId="2" xfId="0" applyNumberFormat="1" applyFont="1" applyFill="1" applyBorder="1" applyAlignment="1" applyProtection="1">
      <alignment horizontal="center"/>
    </xf>
    <xf numFmtId="0" fontId="2" fillId="0" borderId="16" xfId="0" applyFont="1" applyFill="1" applyBorder="1" applyAlignment="1" applyProtection="1">
      <alignment horizontal="left"/>
    </xf>
    <xf numFmtId="0" fontId="2" fillId="0" borderId="26" xfId="0" applyFont="1" applyFill="1" applyBorder="1" applyAlignment="1" applyProtection="1">
      <alignment horizontal="center"/>
    </xf>
    <xf numFmtId="0" fontId="2" fillId="0" borderId="5" xfId="0" applyFont="1" applyFill="1" applyBorder="1" applyAlignment="1" applyProtection="1">
      <alignment horizontal="center"/>
    </xf>
    <xf numFmtId="0" fontId="9" fillId="0" borderId="26"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27" xfId="0" applyFont="1" applyFill="1" applyBorder="1" applyAlignment="1" applyProtection="1">
      <alignment horizontal="center"/>
    </xf>
    <xf numFmtId="0" fontId="7" fillId="0" borderId="16"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18" xfId="0" applyFont="1" applyFill="1" applyBorder="1" applyAlignment="1" applyProtection="1">
      <alignment horizontal="center"/>
    </xf>
    <xf numFmtId="0" fontId="2" fillId="0" borderId="29" xfId="0" applyFont="1" applyFill="1" applyBorder="1" applyAlignment="1" applyProtection="1">
      <alignment horizontal="center"/>
    </xf>
    <xf numFmtId="164" fontId="2" fillId="0" borderId="30" xfId="0" applyNumberFormat="1" applyFont="1" applyFill="1" applyBorder="1" applyAlignment="1" applyProtection="1">
      <alignment horizontal="center"/>
    </xf>
    <xf numFmtId="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2" applyFont="1" applyFill="1" applyAlignment="1">
      <alignment horizontal="center"/>
    </xf>
    <xf numFmtId="0" fontId="2" fillId="0" borderId="0" xfId="0" applyFont="1" applyBorder="1" applyAlignment="1">
      <alignment horizontal="center" vertical="center" wrapText="1"/>
    </xf>
    <xf numFmtId="4" fontId="2" fillId="0" borderId="0" xfId="2" applyNumberFormat="1" applyFont="1" applyFill="1" applyAlignment="1">
      <alignment horizontal="center"/>
    </xf>
  </cellXfs>
  <cellStyles count="7">
    <cellStyle name="Βασικό_ΑΘΑΝΑΣΙΑΔΗΣ 1996" xfId="1"/>
    <cellStyle name="Βασικό_Σελίδα142" xfId="2"/>
    <cellStyle name="Βασικό_Σελίδα143" xfId="3"/>
    <cellStyle name="Κανονικό" xfId="0" builtinId="0"/>
    <cellStyle name="Κανονικό 2 2" xfId="4"/>
    <cellStyle name="Κανονικό 3" xfId="5"/>
    <cellStyle name="Κανονικό 3 4"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52</xdr:row>
      <xdr:rowOff>0</xdr:rowOff>
    </xdr:from>
    <xdr:to>
      <xdr:col>20</xdr:col>
      <xdr:colOff>0</xdr:colOff>
      <xdr:row>52</xdr:row>
      <xdr:rowOff>0</xdr:rowOff>
    </xdr:to>
    <xdr:sp macro="" textlink="">
      <xdr:nvSpPr>
        <xdr:cNvPr id="3074" name="Text 3"/>
        <xdr:cNvSpPr txBox="1">
          <a:spLocks noChangeArrowheads="1"/>
        </xdr:cNvSpPr>
      </xdr:nvSpPr>
      <xdr:spPr bwMode="auto">
        <a:xfrm>
          <a:off x="26469975" y="980122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76"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77"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79"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80"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81"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82"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83"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84"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85"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86"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87"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88"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89"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90"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91"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92"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93"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94"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95"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96"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97"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098"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099"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00"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01"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02"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03"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04"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05"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06"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07"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08"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09"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10"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11"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12"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13"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14"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15"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16"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17"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18"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19"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104775</xdr:colOff>
      <xdr:row>116</xdr:row>
      <xdr:rowOff>544</xdr:rowOff>
    </xdr:from>
    <xdr:to>
      <xdr:col>22</xdr:col>
      <xdr:colOff>0</xdr:colOff>
      <xdr:row>116</xdr:row>
      <xdr:rowOff>544</xdr:rowOff>
    </xdr:to>
    <xdr:sp macro="" textlink="">
      <xdr:nvSpPr>
        <xdr:cNvPr id="3120" name="Text 2"/>
        <xdr:cNvSpPr txBox="1">
          <a:spLocks noChangeArrowheads="1"/>
        </xdr:cNvSpPr>
      </xdr:nvSpPr>
      <xdr:spPr bwMode="auto">
        <a:xfrm>
          <a:off x="104775" y="21097875"/>
          <a:ext cx="30289500"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21"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23"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0</xdr:col>
      <xdr:colOff>0</xdr:colOff>
      <xdr:row>107</xdr:row>
      <xdr:rowOff>75292</xdr:rowOff>
    </xdr:from>
    <xdr:to>
      <xdr:col>21</xdr:col>
      <xdr:colOff>860774</xdr:colOff>
      <xdr:row>107</xdr:row>
      <xdr:rowOff>75292</xdr:rowOff>
    </xdr:to>
    <xdr:sp macro="" textlink="">
      <xdr:nvSpPr>
        <xdr:cNvPr id="3124" name="Text 2"/>
        <xdr:cNvSpPr txBox="1">
          <a:spLocks noChangeArrowheads="1"/>
        </xdr:cNvSpPr>
      </xdr:nvSpPr>
      <xdr:spPr bwMode="auto">
        <a:xfrm>
          <a:off x="0" y="20727760"/>
          <a:ext cx="23340332" cy="0"/>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sz="1100" b="0" i="0" u="none" strike="noStrike" baseline="0">
            <a:solidFill>
              <a:srgbClr val="000000"/>
            </a:solidFill>
            <a:latin typeface="Arial Greek"/>
            <a:cs typeface="Arial Greek"/>
          </a:endParaRP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25"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27"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29"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31"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22</xdr:col>
      <xdr:colOff>0</xdr:colOff>
      <xdr:row>116</xdr:row>
      <xdr:rowOff>544</xdr:rowOff>
    </xdr:from>
    <xdr:to>
      <xdr:col>22</xdr:col>
      <xdr:colOff>0</xdr:colOff>
      <xdr:row>116</xdr:row>
      <xdr:rowOff>544</xdr:rowOff>
    </xdr:to>
    <xdr:sp macro="" textlink="">
      <xdr:nvSpPr>
        <xdr:cNvPr id="3133" name="Text 3"/>
        <xdr:cNvSpPr txBox="1">
          <a:spLocks noChangeArrowheads="1"/>
        </xdr:cNvSpPr>
      </xdr:nvSpPr>
      <xdr:spPr bwMode="auto">
        <a:xfrm>
          <a:off x="30394275" y="210978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xdr:col>
      <xdr:colOff>95250</xdr:colOff>
      <xdr:row>116</xdr:row>
      <xdr:rowOff>190500</xdr:rowOff>
    </xdr:from>
    <xdr:to>
      <xdr:col>17</xdr:col>
      <xdr:colOff>1714500</xdr:colOff>
      <xdr:row>116</xdr:row>
      <xdr:rowOff>190500</xdr:rowOff>
    </xdr:to>
    <xdr:sp macro="" textlink="">
      <xdr:nvSpPr>
        <xdr:cNvPr id="16892" name="Text Box 40"/>
        <xdr:cNvSpPr txBox="1">
          <a:spLocks noChangeArrowheads="1"/>
        </xdr:cNvSpPr>
      </xdr:nvSpPr>
      <xdr:spPr bwMode="auto">
        <a:xfrm>
          <a:off x="276225" y="23421975"/>
          <a:ext cx="20059650" cy="0"/>
        </a:xfrm>
        <a:prstGeom prst="rect">
          <a:avLst/>
        </a:prstGeom>
        <a:noFill/>
        <a:ln w="9525">
          <a:noFill/>
          <a:miter lim="800000"/>
          <a:headEnd/>
          <a:tailEnd/>
        </a:ln>
      </xdr:spPr>
    </xdr:sp>
    <xdr:clientData/>
  </xdr:twoCellAnchor>
  <xdr:twoCellAnchor>
    <xdr:from>
      <xdr:col>1</xdr:col>
      <xdr:colOff>28575</xdr:colOff>
      <xdr:row>117</xdr:row>
      <xdr:rowOff>0</xdr:rowOff>
    </xdr:from>
    <xdr:to>
      <xdr:col>17</xdr:col>
      <xdr:colOff>1638300</xdr:colOff>
      <xdr:row>117</xdr:row>
      <xdr:rowOff>0</xdr:rowOff>
    </xdr:to>
    <xdr:sp macro="" textlink="">
      <xdr:nvSpPr>
        <xdr:cNvPr id="16893" name="Text Box 40"/>
        <xdr:cNvSpPr txBox="1">
          <a:spLocks noChangeArrowheads="1"/>
        </xdr:cNvSpPr>
      </xdr:nvSpPr>
      <xdr:spPr bwMode="auto">
        <a:xfrm>
          <a:off x="209550" y="23431500"/>
          <a:ext cx="20069175" cy="0"/>
        </a:xfrm>
        <a:prstGeom prst="rect">
          <a:avLst/>
        </a:prstGeom>
        <a:noFill/>
        <a:ln w="9525">
          <a:noFill/>
          <a:miter lim="800000"/>
          <a:headEnd/>
          <a:tailEnd/>
        </a:ln>
      </xdr:spPr>
    </xdr:sp>
    <xdr:clientData/>
  </xdr:twoCellAnchor>
  <xdr:twoCellAnchor>
    <xdr:from>
      <xdr:col>1</xdr:col>
      <xdr:colOff>176892</xdr:colOff>
      <xdr:row>117</xdr:row>
      <xdr:rowOff>0</xdr:rowOff>
    </xdr:from>
    <xdr:to>
      <xdr:col>17</xdr:col>
      <xdr:colOff>1684350</xdr:colOff>
      <xdr:row>119</xdr:row>
      <xdr:rowOff>34436</xdr:rowOff>
    </xdr:to>
    <xdr:sp macro="" textlink="">
      <xdr:nvSpPr>
        <xdr:cNvPr id="58" name="Text Box 40"/>
        <xdr:cNvSpPr txBox="1">
          <a:spLocks noChangeArrowheads="1"/>
        </xdr:cNvSpPr>
      </xdr:nvSpPr>
      <xdr:spPr bwMode="auto">
        <a:xfrm>
          <a:off x="353785" y="22669500"/>
          <a:ext cx="20016107" cy="400050"/>
        </a:xfrm>
        <a:prstGeom prst="rect">
          <a:avLst/>
        </a:prstGeom>
        <a:noFill/>
        <a:ln w="9525">
          <a:noFill/>
          <a:miter lim="800000"/>
          <a:headEnd/>
          <a:tailEnd/>
        </a:ln>
      </xdr:spPr>
      <xdr:txBody>
        <a:bodyPr vertOverflow="clip" wrap="square" lIns="27432" tIns="22860" rIns="27432" bIns="0" anchor="t" upright="1"/>
        <a:lstStyle/>
        <a:p>
          <a:pPr algn="ctr">
            <a:lnSpc>
              <a:spcPts val="1200"/>
            </a:lnSpc>
          </a:pPr>
          <a:r>
            <a:rPr lang="el-GR" sz="1400" b="1">
              <a:latin typeface="+mn-lt"/>
              <a:ea typeface="+mn-ea"/>
              <a:cs typeface="Arial" pitchFamily="34" charset="0"/>
            </a:rPr>
            <a:t>ΕΚΘΕΣΗ ΕΛΕΓΧΟΥ ΑΝΕΞΑΡΤΗΤΟΥ ΟΡΚΩΤΟΥ ΕΛΕΓΚΤΗ ΛΟΓΙΣΤΗ</a:t>
          </a:r>
          <a:endParaRPr lang="el-GR" sz="1400">
            <a:latin typeface="+mn-lt"/>
            <a:ea typeface="+mn-ea"/>
            <a:cs typeface="Arial" pitchFamily="34" charset="0"/>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el-GR" sz="1400" b="1">
              <a:latin typeface="+mn-lt"/>
              <a:ea typeface="+mn-ea"/>
              <a:cs typeface="Arial" pitchFamily="34" charset="0"/>
            </a:rPr>
            <a:t>Προς το Δημοτικό Συμβούλιο του Δήμου Λυκόβρυσης - Πεύκης</a:t>
          </a:r>
          <a:endParaRPr lang="el-GR" sz="1400">
            <a:latin typeface="+mn-lt"/>
            <a:ea typeface="+mn-ea"/>
            <a:cs typeface="Arial" pitchFamily="34" charset="0"/>
          </a:endParaRPr>
        </a:p>
        <a:p>
          <a:pPr algn="ctr" rtl="0">
            <a:lnSpc>
              <a:spcPts val="900"/>
            </a:lnSpc>
            <a:defRPr sz="1000"/>
          </a:pPr>
          <a:r>
            <a:rPr lang="el-GR" sz="1000" b="1">
              <a:latin typeface="+mn-lt"/>
              <a:ea typeface="+mn-ea"/>
              <a:cs typeface="+mn-cs"/>
            </a:rPr>
            <a:t>»</a:t>
          </a:r>
          <a:endParaRPr lang="el-GR" sz="1000" b="1" i="0" u="none" strike="noStrike" baseline="0">
            <a:solidFill>
              <a:srgbClr val="000000"/>
            </a:solidFill>
            <a:latin typeface="Arial"/>
            <a:cs typeface="Arial"/>
          </a:endParaRPr>
        </a:p>
      </xdr:txBody>
    </xdr:sp>
    <xdr:clientData/>
  </xdr:twoCellAnchor>
  <xdr:twoCellAnchor>
    <xdr:from>
      <xdr:col>1</xdr:col>
      <xdr:colOff>133350</xdr:colOff>
      <xdr:row>120</xdr:row>
      <xdr:rowOff>0</xdr:rowOff>
    </xdr:from>
    <xdr:to>
      <xdr:col>18</xdr:col>
      <xdr:colOff>19050</xdr:colOff>
      <xdr:row>148</xdr:row>
      <xdr:rowOff>47625</xdr:rowOff>
    </xdr:to>
    <xdr:sp macro="" textlink="">
      <xdr:nvSpPr>
        <xdr:cNvPr id="16895" name="Text Box 40"/>
        <xdr:cNvSpPr txBox="1">
          <a:spLocks noChangeArrowheads="1"/>
        </xdr:cNvSpPr>
      </xdr:nvSpPr>
      <xdr:spPr bwMode="auto">
        <a:xfrm>
          <a:off x="314325" y="24003000"/>
          <a:ext cx="20040600" cy="5381625"/>
        </a:xfrm>
        <a:prstGeom prst="rect">
          <a:avLst/>
        </a:prstGeom>
        <a:noFill/>
        <a:ln w="9525">
          <a:noFill/>
          <a:miter lim="800000"/>
          <a:headEnd/>
          <a:tailEnd/>
        </a:ln>
      </xdr:spPr>
      <xdr:txBody>
        <a:bodyPr vertOverflow="clip" wrap="square" lIns="27432" tIns="22860" rIns="27432" bIns="0" anchor="t" upright="1"/>
        <a:lstStyle/>
        <a:p>
          <a:pPr algn="l" rtl="0">
            <a:defRPr sz="1000"/>
          </a:pPr>
          <a:r>
            <a:rPr lang="el-GR" sz="1150" b="1" i="0" u="sng" strike="noStrike" baseline="0">
              <a:solidFill>
                <a:srgbClr val="000000"/>
              </a:solidFill>
              <a:latin typeface="Calibri"/>
            </a:rPr>
            <a:t>Έκθεση επί των Οικονομικών Καταστάσεων</a:t>
          </a:r>
        </a:p>
        <a:p>
          <a:pPr algn="l" rtl="0">
            <a:defRPr sz="1000"/>
          </a:pPr>
          <a:r>
            <a:rPr lang="el-GR" sz="1150" b="0" i="0" u="none" strike="noStrike" baseline="0">
              <a:solidFill>
                <a:srgbClr val="000000"/>
              </a:solidFill>
              <a:latin typeface="Calibri"/>
            </a:rPr>
            <a:t>Ελέγξαμε τις ανωτέρω οικονομικές καταστάσεις του Δήμου Λυκόβρυσης - Πεύκης οι οποίες αποτελούνται από τον ισολογισμό της 31</a:t>
          </a:r>
          <a:r>
            <a:rPr lang="el-GR" sz="1150" b="0" i="0" u="none" strike="noStrike" baseline="30000">
              <a:solidFill>
                <a:srgbClr val="000000"/>
              </a:solidFill>
              <a:latin typeface="Calibri"/>
            </a:rPr>
            <a:t>ης</a:t>
          </a:r>
          <a:r>
            <a:rPr lang="el-GR" sz="1150" b="0" i="0" u="none" strike="noStrike" baseline="0">
              <a:solidFill>
                <a:srgbClr val="000000"/>
              </a:solidFill>
              <a:latin typeface="Calibri"/>
            </a:rPr>
            <a:t> Δεκεμβρίου 2014, την κατάσταση αποτελεσμάτων και τον πίνακα διάθεσης αποτελεσμάτων της χρήσεως που έληξε την ημερομηνία αυτή, καθώς και το σχετικό προσάρτημα.</a:t>
          </a:r>
        </a:p>
        <a:p>
          <a:pPr algn="l" rtl="0">
            <a:defRPr sz="1000"/>
          </a:pPr>
          <a:r>
            <a:rPr lang="el-GR" sz="1150" b="0" i="0" u="none" strike="noStrike" baseline="0">
              <a:solidFill>
                <a:srgbClr val="000000"/>
              </a:solidFill>
              <a:latin typeface="Calibri"/>
            </a:rPr>
            <a:t> </a:t>
          </a:r>
          <a:r>
            <a:rPr lang="el-GR" sz="1150" b="1" i="0" u="none" strike="noStrike" baseline="0">
              <a:solidFill>
                <a:srgbClr val="000000"/>
              </a:solidFill>
              <a:latin typeface="Calibri"/>
            </a:rPr>
            <a:t>Ευθύνη της Διοίκησης για τις Οικονομικές Καταστάσεις</a:t>
          </a:r>
          <a:endParaRPr lang="el-GR" sz="1150" b="0" i="0" u="none" strike="noStrike" baseline="0">
            <a:solidFill>
              <a:srgbClr val="000000"/>
            </a:solidFill>
            <a:latin typeface="Calibri"/>
          </a:endParaRPr>
        </a:p>
        <a:p>
          <a:pPr algn="l" rtl="0">
            <a:defRPr sz="1000"/>
          </a:pPr>
          <a:r>
            <a:rPr lang="el-GR" sz="1150" b="0" i="0" u="none" strike="noStrike" baseline="0">
              <a:solidFill>
                <a:srgbClr val="000000"/>
              </a:solidFill>
              <a:latin typeface="Calibri"/>
            </a:rPr>
            <a:t>Η διοίκηση έχει την ευθύνη για την κατάρτιση και εύλογη παρουσίαση αυτών των οικονομικών καταστάσεων σύμφωνα με το Π.Δ. 315/1999 «Κλαδικό Λογιστικό Σχέδιο Οργανισμών Τοπικής Αυτοδιοίκησης», όπως και για εκείνες τις εσωτερικές δικλίδες που η διοίκηση καθορίζει ως απαραίτητες ώστε να καθίσταται δυνατή η κατάρτιση οικονομικών καταστάσεων απαλλαγμένων από ουσιώδη ανακρίβεια που οφείλεται είτε σε απάτη είτε σε λάθος.</a:t>
          </a:r>
        </a:p>
        <a:p>
          <a:pPr algn="l" rtl="0">
            <a:defRPr sz="1000"/>
          </a:pPr>
          <a:r>
            <a:rPr lang="el-GR" sz="1150" b="1" i="0" u="none" strike="noStrike" baseline="0">
              <a:solidFill>
                <a:srgbClr val="000000"/>
              </a:solidFill>
              <a:latin typeface="Calibri"/>
            </a:rPr>
            <a:t> Ευθύνη του Ελεγκτή</a:t>
          </a:r>
          <a:endParaRPr lang="el-GR" sz="1150" b="0" i="0" u="none" strike="noStrike" baseline="0">
            <a:solidFill>
              <a:srgbClr val="000000"/>
            </a:solidFill>
            <a:latin typeface="Calibri"/>
          </a:endParaRPr>
        </a:p>
        <a:p>
          <a:pPr algn="l" rtl="0">
            <a:defRPr sz="1000"/>
          </a:pPr>
          <a:r>
            <a:rPr lang="el-GR" sz="1150" b="0" i="0" u="none" strike="noStrike" baseline="0">
              <a:solidFill>
                <a:srgbClr val="000000"/>
              </a:solidFill>
              <a:latin typeface="Calibri"/>
            </a:rPr>
            <a:t>Η δική μας ευθύνη είναι να εκφράσουμε γνώμη επί αυτών των οικονομικών καταστάσεων με βάση τον έλεγχό μας. Διενεργήσαμε τον έλεγχό μας σύμφωνα με τα Διεθνή Πρότυπα Ελέγχου. Επίσης λάβαμε υπόψη μας και τις σχετικές διατάξεις του Δημοτικού και Κοινοτικού Κώδικα (ν. 3463/2006 όπως ισχύει). Τα πρότυπα αυτά απαιτούν να συμμορφωνόμαστε με κανόνες δεοντολογίας, καθώς και να σχεδιάζουμε και διενεργούμε τον έλεγχο με σκοπό την απόκτηση εύλογης διασφάλισης για το εάν οι οικονομικές καταστάσεις είναι απαλλαγμένες από ουσιώδη ανακρίβεια. Ο έλεγχος περιλαμβάνει τη διενέργεια διαδικασιών για την απόκτηση ελεγκτικών τεκμηρίων, σχετικά με τα ποσά και τις γνωστοποιήσεις στις οικονομικές καταστάσεις. Οι επιλεγόμενες διαδικασίες βασίζονται στην κρίση του ελεγκτή περιλαμβανομένης της εκτίμησης των κινδύνων ουσιώδους ανακρίβειας των οικονομικών καταστάσεων, που οφείλεται είτε σε απάτη είτε σε λάθος. Κατά τη διενέργεια αυτών των εκτιμήσεων κινδύνου, ο ελεγκτής εξετάζει τις εσωτερικές δικλίδες που σχετίζονται με την κατάρτιση και εύλογη παρουσίαση των οικονομικών καταστάσεων του Δήμου, με σκοπό το σχεδιασμό ελεγκτικών διαδικασιών κατάλληλων για τις περιστάσεις και όχι με σκοπό την έκφραση γνώμης επί της αποτελεσματικότητας των εσωτερικών δικλίδων του Δήμου. Ο έλεγχος περιλαμβάνει επίσης την αξιολόγηση της καταλληλότητας των λογιστικών αρχών και μεθόδων που χρησιμοποιήθηκαν και του εύλογου των εκτιμήσεων που έγιναν από τη διοίκηση, καθώς και αξιολόγηση της συνολικής παρουσίασης των οικονομικών καταστάσεων. Πιστεύουμε ότι τα ελεγκτικά τεκμήρια που έχουμε συγκεντρώσει είναι επαρκή και κατάλληλα για τη θεμελίωση της ελεγκτικής μας γνώμης.</a:t>
          </a:r>
        </a:p>
        <a:p>
          <a:pPr algn="l" rtl="0">
            <a:defRPr sz="1000"/>
          </a:pPr>
          <a:r>
            <a:rPr lang="el-GR" sz="1150" b="0" i="0" u="none" strike="noStrike" baseline="0">
              <a:solidFill>
                <a:srgbClr val="000000"/>
              </a:solidFill>
              <a:latin typeface="Calibri"/>
            </a:rPr>
            <a:t> </a:t>
          </a:r>
          <a:r>
            <a:rPr lang="el-GR" sz="1150" b="1" i="0" u="none" strike="noStrike" baseline="0">
              <a:solidFill>
                <a:srgbClr val="000000"/>
              </a:solidFill>
              <a:latin typeface="Calibri"/>
            </a:rPr>
            <a:t>Βάση για Γνώμη με Επιφύλαξη</a:t>
          </a:r>
          <a:endParaRPr lang="el-GR" sz="1150" b="0" i="0" u="none" strike="noStrike" baseline="0">
            <a:solidFill>
              <a:srgbClr val="000000"/>
            </a:solidFill>
            <a:latin typeface="Calibri"/>
          </a:endParaRPr>
        </a:p>
        <a:p>
          <a:pPr algn="l" rtl="0">
            <a:defRPr sz="1000"/>
          </a:pPr>
          <a:r>
            <a:rPr lang="el-GR" sz="1150" b="0" i="0" u="none" strike="noStrike" baseline="0">
              <a:solidFill>
                <a:srgbClr val="000000"/>
              </a:solidFill>
              <a:latin typeface="Calibri"/>
            </a:rPr>
            <a:t>Από τον έλεγχό μας προέκυψαν τα εξής θέματα:  1) Έως την ημερομηνία σύνταξης της παρούσας εκθέσεως ελέγχου δεν λάβαμε επιστολές από τους Νομικούς Συμβούλους του Δήμου και ως εκ τούτου διατηρούμε επιφύλαξη για το ύψος των αγωγών που έχουν ασκηθεί από τρίτους κατά του Δήμου, καθώς και για το ύψος της πρόβλεψης που τυχόν απαιτείται να διενεργηθεί. Επίσης δεν λάβαμε επιστολή των νομικών συμβούλων του Δήμου σχετικά με την κυριότητα των ακινήτων και τυχόν εμπράγματα βάρη επ’ αυτών.  2) Οι φορολογικές δηλώσεις των συγχωνευόμενων Δήμων από την ίδρυσή τους έως και τη χρήση 2014 δεν έχουν εξεταστεί από τις φορολογικές αρχές, με συνέπεια να υπάρχει το ενδεχόμενο επιβολής πρόσθετων φόρων και προσαυξήσεων κατά το χρόνο που θα εξετασθούν και θα οριστικοποιηθούν. Δεν έχει σχηματιστεί πρόβλεψη για πρόσθετους φόρους και προσαυξήσεις σε σχέση με τις ανέλεγκτες φορολογικά χρήσεις των συγχωνευομένων Δήμων, το ύψος της οποίας δεν ήταν δυνατόν να προσδιοριστεί στα πλαίσια του ελέγχου μας. </a:t>
          </a:r>
        </a:p>
        <a:p>
          <a:pPr algn="l" rtl="0">
            <a:defRPr sz="1000"/>
          </a:pPr>
          <a:r>
            <a:rPr lang="el-GR" sz="1150" b="1" i="0" u="none" strike="noStrike" baseline="0">
              <a:solidFill>
                <a:srgbClr val="000000"/>
              </a:solidFill>
              <a:latin typeface="Calibri"/>
            </a:rPr>
            <a:t>Γνώμη με Επιφύλαξη</a:t>
          </a:r>
          <a:endParaRPr lang="el-GR" sz="1150" b="0" i="0" u="none" strike="noStrike" baseline="0">
            <a:solidFill>
              <a:srgbClr val="000000"/>
            </a:solidFill>
            <a:latin typeface="Calibri"/>
          </a:endParaRPr>
        </a:p>
        <a:p>
          <a:pPr algn="l" rtl="0">
            <a:defRPr sz="1000"/>
          </a:pPr>
          <a:r>
            <a:rPr lang="el-GR" sz="1150" b="0" i="0" u="none" strike="noStrike" baseline="0">
              <a:solidFill>
                <a:srgbClr val="000000"/>
              </a:solidFill>
              <a:latin typeface="Calibri"/>
            </a:rPr>
            <a:t>Κατά τη γνώμη μας, εκτός από τις πιθανές επιπτώσεις των θεμάτων που  μνημονεύονται στην παράγραφο «Βάση για Γνώμη με Επιφύλαξη», οι ανωτέρω οικονομικές καταστάσεις παρουσιάζουν εύλογα, από κάθε ουσιώδη άποψη, την οικονομική θέση του Δήμου Λυκόβρυσης - Πεύκης κατά την 31</a:t>
          </a:r>
          <a:r>
            <a:rPr lang="el-GR" sz="1150" b="0" i="0" u="none" strike="noStrike" baseline="30000">
              <a:solidFill>
                <a:srgbClr val="000000"/>
              </a:solidFill>
              <a:latin typeface="Calibri"/>
            </a:rPr>
            <a:t>η</a:t>
          </a:r>
          <a:r>
            <a:rPr lang="el-GR" sz="1150" b="0" i="0" u="none" strike="noStrike" baseline="0">
              <a:solidFill>
                <a:srgbClr val="000000"/>
              </a:solidFill>
              <a:latin typeface="Calibri"/>
            </a:rPr>
            <a:t> Δεκεμβρίου 2014 και τη χρηματοοικονομική του επίδοση για τη χρήση που έληξε την ημερομηνία αυτή σύμφωνα με το Π.Δ. 315/1999 «Κλαδικό Λογιστικό Σχέδιο Οργανισμών Τοπικής Αυτοδιοίκησης».</a:t>
          </a:r>
        </a:p>
        <a:p>
          <a:pPr algn="l" rtl="0">
            <a:defRPr sz="1000"/>
          </a:pPr>
          <a:r>
            <a:rPr lang="el-GR" sz="1150" b="0" i="0" u="none" strike="noStrike" baseline="0">
              <a:solidFill>
                <a:srgbClr val="000000"/>
              </a:solidFill>
              <a:latin typeface="Calibri"/>
            </a:rPr>
            <a:t> </a:t>
          </a:r>
          <a:r>
            <a:rPr lang="el-GR" sz="1150" b="1" i="0" u="none" strike="noStrike" baseline="0">
              <a:solidFill>
                <a:srgbClr val="000000"/>
              </a:solidFill>
              <a:latin typeface="Calibri"/>
            </a:rPr>
            <a:t>Έμφαση Θεμάτων</a:t>
          </a:r>
          <a:endParaRPr lang="el-GR" sz="1150" b="0" i="0" u="none" strike="noStrike" baseline="0">
            <a:solidFill>
              <a:srgbClr val="000000"/>
            </a:solidFill>
            <a:latin typeface="Calibri"/>
          </a:endParaRPr>
        </a:p>
        <a:p>
          <a:pPr algn="l" rtl="0">
            <a:defRPr sz="1000"/>
          </a:pPr>
          <a:r>
            <a:rPr lang="el-GR" sz="1150" b="0" i="0" u="none" strike="noStrike" baseline="0">
              <a:solidFill>
                <a:srgbClr val="000000"/>
              </a:solidFill>
              <a:latin typeface="Calibri"/>
            </a:rPr>
            <a:t>Χωρίς να διατυπώνουμε περαιτέρω επιφύλαξη στη γνώμη μας, εφιστούμε την προσοχή σας στα εξής:  α) στις παραγράφους 1γ &amp; 13.7 του προσαρτήματος στις οποίες αναφέρεται ότι, με βάση το με αριθ. πρωτ. 10260/23-3-2015 έγγραφο του Υπουργείου Εσωτερικών, οι επιχορηγήσεις που έλαβε ο Δήμος εντός της χρήσεως 2014 ποσού € 42 χιλ. από τον κρατικό προϋπολογισμό για την εξόφληση ληξιπρόθεσμων υποχρεώσεων προς τρίτους εκτός Γενικής Κυβέρνησης καταχωρήθηκαν απευθείας στο κεφάλαιο. Οι εν λόγω επιχορηγήσεις που έλαβε ο Δήμος εντός της χρήσης 2013 ποσού € 2.567 χιλ. στον ισολογισμό 2013 είχαν καταχωρηθεί στα Άλλα έσοδα της κατάστασης αποτελεσμάτων χρήσεως. Στον ισολογισμό 2014 έγινε αναμόρφωση των κονδυλίων της προηγούμενης χρήσεως, ήτοι το εν λόγω ποσό επιχορηγήσεων δεν περιλαμβάνεται στα Άλλα έσοδα της κατάστασης αποτελεσμάτων χρήσεων ούτε στο Υπόλοιπο αποτελεσμάτων εις νέο του παθητικού, ενώ περιλαμβάνεται στο Κεφάλαιο.   β) στη σημείωση 7β του προσαρτήματος στην οποία αναφέρεται ότι εντός της χρήσεως 2015 και βάσει του άρθρου 81 Ν. 4316/2014 πραγματοποιήθηκε αναχρηματοδότηση υφιστάμενων δανειακών υποχρεώσεων ποσού € 6.930 χιλ. με επιμήκυνση του χρόνου αποπληρωμής τους, με συνέπεια οι δόσεις των μακροπρόθεσμων δανειακών υποχρεώσεων που αναμένεται να πληρωθούν εντός της χρήσεως 2015 να ανέρχονται σε περίπου € 619 χιλ. αντί του ποσού € 1.044 χιλ. του κονδυλίου του παθητικού «Μακροπρόθεσμες υποχρεώσεις πληρωτέες στην επόμενη χρήση».  Στη γνώμη μας δεν διατυπώνεται επιφύλαξη σε σχέση με τα θέματα αυτά.</a:t>
          </a:r>
        </a:p>
        <a:p>
          <a:pPr algn="l" rtl="0">
            <a:defRPr sz="1000"/>
          </a:pPr>
          <a:r>
            <a:rPr lang="el-GR" sz="1150" b="1" i="0" u="none" strike="noStrike" baseline="0">
              <a:solidFill>
                <a:srgbClr val="000000"/>
              </a:solidFill>
              <a:latin typeface="Calibri"/>
            </a:rPr>
            <a:t> </a:t>
          </a:r>
          <a:r>
            <a:rPr lang="el-GR" sz="1150" b="1" i="0" u="sng" strike="noStrike" baseline="0">
              <a:solidFill>
                <a:srgbClr val="000000"/>
              </a:solidFill>
              <a:latin typeface="Calibri"/>
            </a:rPr>
            <a:t>Αναφορά επί Άλλων Νομικών και Κανονιστικών θεμάτων</a:t>
          </a:r>
          <a:endParaRPr lang="el-GR" sz="1150" b="0" i="0" u="none" strike="noStrike" baseline="0">
            <a:solidFill>
              <a:srgbClr val="000000"/>
            </a:solidFill>
            <a:latin typeface="Calibri"/>
          </a:endParaRPr>
        </a:p>
        <a:p>
          <a:pPr algn="l" rtl="0">
            <a:defRPr sz="1000"/>
          </a:pPr>
          <a:r>
            <a:rPr lang="el-GR" sz="1150" b="0" i="0" u="none" strike="noStrike" baseline="0">
              <a:solidFill>
                <a:srgbClr val="000000"/>
              </a:solidFill>
              <a:latin typeface="Calibri"/>
            </a:rPr>
            <a:t>Επαληθεύσαμε τη συμφωνία και την αντιστοίχηση του περιεχομένου της Έκθεσης Διαχειρίσεως της Οικονομικής Επιτροπής προς το Δημοτικό Συμβούλιο με τις ανωτέρω οικονομικές καταστάσεις.</a:t>
          </a:r>
        </a:p>
      </xdr:txBody>
    </xdr:sp>
    <xdr:clientData/>
  </xdr:twoCellAnchor>
  <xdr:twoCellAnchor>
    <xdr:from>
      <xdr:col>1</xdr:col>
      <xdr:colOff>76200</xdr:colOff>
      <xdr:row>148</xdr:row>
      <xdr:rowOff>85725</xdr:rowOff>
    </xdr:from>
    <xdr:to>
      <xdr:col>17</xdr:col>
      <xdr:colOff>1666875</xdr:colOff>
      <xdr:row>159</xdr:row>
      <xdr:rowOff>47625</xdr:rowOff>
    </xdr:to>
    <xdr:sp macro="" textlink="">
      <xdr:nvSpPr>
        <xdr:cNvPr id="16896" name="Text Box 40"/>
        <xdr:cNvSpPr txBox="1">
          <a:spLocks noChangeArrowheads="1"/>
        </xdr:cNvSpPr>
      </xdr:nvSpPr>
      <xdr:spPr bwMode="auto">
        <a:xfrm>
          <a:off x="257175" y="29422725"/>
          <a:ext cx="20050125" cy="20669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l-GR" sz="1200" b="0" i="0" u="none" strike="noStrike" baseline="0">
              <a:solidFill>
                <a:srgbClr val="000000"/>
              </a:solidFill>
              <a:latin typeface="Calibri"/>
            </a:rPr>
            <a:t>Αθήνα, 14 Σεπτεμβρίου 2015</a:t>
          </a:r>
        </a:p>
        <a:p>
          <a:pPr algn="ctr" rtl="0">
            <a:defRPr sz="1000"/>
          </a:pPr>
          <a:r>
            <a:rPr lang="el-GR" sz="1200" b="0" i="0" u="none" strike="noStrike" baseline="0">
              <a:solidFill>
                <a:srgbClr val="000000"/>
              </a:solidFill>
              <a:latin typeface="Calibri"/>
            </a:rPr>
            <a:t>Ο Ορκωτός Ελεγκτής Λογιστής</a:t>
          </a:r>
        </a:p>
        <a:p>
          <a:pPr algn="ctr" rtl="0">
            <a:defRPr sz="1000"/>
          </a:pPr>
          <a:r>
            <a:rPr lang="el-GR" sz="1200" b="0" i="0" u="none" strike="noStrike" baseline="0">
              <a:solidFill>
                <a:srgbClr val="000000"/>
              </a:solidFill>
              <a:latin typeface="Calibri"/>
            </a:rPr>
            <a:t> </a:t>
          </a:r>
        </a:p>
        <a:p>
          <a:pPr algn="ctr" rtl="0">
            <a:defRPr sz="1000"/>
          </a:pPr>
          <a:r>
            <a:rPr lang="el-GR" sz="1200" b="0" i="0" u="none" strike="noStrike" baseline="0">
              <a:solidFill>
                <a:srgbClr val="000000"/>
              </a:solidFill>
              <a:latin typeface="Calibri"/>
            </a:rPr>
            <a:t> </a:t>
          </a:r>
        </a:p>
        <a:p>
          <a:pPr algn="ctr" rtl="0">
            <a:defRPr sz="1000"/>
          </a:pPr>
          <a:endParaRPr lang="el-GR" sz="1200" b="0" i="0" u="none" strike="noStrike" baseline="0">
            <a:solidFill>
              <a:srgbClr val="000000"/>
            </a:solidFill>
            <a:latin typeface="Calibri"/>
          </a:endParaRPr>
        </a:p>
        <a:p>
          <a:pPr algn="ctr" rtl="0">
            <a:defRPr sz="1000"/>
          </a:pPr>
          <a:endParaRPr lang="el-GR" sz="1200" b="0" i="0" u="none" strike="noStrike" baseline="0">
            <a:solidFill>
              <a:srgbClr val="000000"/>
            </a:solidFill>
            <a:latin typeface="Calibri"/>
          </a:endParaRPr>
        </a:p>
        <a:p>
          <a:pPr algn="ctr" rtl="0">
            <a:defRPr sz="1000"/>
          </a:pPr>
          <a:r>
            <a:rPr lang="el-GR" sz="1200" b="0" i="0" u="none" strike="noStrike" baseline="0">
              <a:solidFill>
                <a:srgbClr val="000000"/>
              </a:solidFill>
              <a:latin typeface="Calibri"/>
            </a:rPr>
            <a:t>Πάνος Σ. Καβελλάρης</a:t>
          </a:r>
        </a:p>
        <a:p>
          <a:pPr algn="ctr" rtl="0">
            <a:defRPr sz="1000"/>
          </a:pPr>
          <a:r>
            <a:rPr lang="el-GR" sz="1200" b="0" i="0" u="none" strike="noStrike" baseline="0">
              <a:solidFill>
                <a:srgbClr val="000000"/>
              </a:solidFill>
              <a:latin typeface="Calibri"/>
            </a:rPr>
            <a:t>Α.Μ. Σ.Ο.Ε.Λ. 27991</a:t>
          </a:r>
        </a:p>
        <a:p>
          <a:pPr algn="ctr" rtl="0">
            <a:defRPr sz="1000"/>
          </a:pPr>
          <a:r>
            <a:rPr lang="en-US" sz="1200" b="0" i="0" u="none" strike="noStrike" baseline="0">
              <a:solidFill>
                <a:srgbClr val="000000"/>
              </a:solidFill>
              <a:latin typeface="Calibri"/>
            </a:rPr>
            <a:t>FRS </a:t>
          </a:r>
          <a:r>
            <a:rPr lang="el-GR" sz="1200" b="0" i="0" u="none" strike="noStrike" baseline="0">
              <a:solidFill>
                <a:srgbClr val="000000"/>
              </a:solidFill>
              <a:latin typeface="Calibri"/>
            </a:rPr>
            <a:t>ΠΡΟΤΥΠΟΣ ΕΛΕΓΚΤΙΚΗ Α.Ε.</a:t>
          </a:r>
        </a:p>
        <a:p>
          <a:pPr algn="ctr" rtl="0">
            <a:defRPr sz="1000"/>
          </a:pPr>
          <a:r>
            <a:rPr lang="el-GR" sz="1200" b="0" i="0" u="none" strike="noStrike" baseline="0">
              <a:solidFill>
                <a:srgbClr val="000000"/>
              </a:solidFill>
              <a:latin typeface="Calibri"/>
            </a:rPr>
            <a:t>Πατησίων 81, 104 34 Αθήνα</a:t>
          </a:r>
        </a:p>
        <a:p>
          <a:pPr algn="ctr" rtl="0">
            <a:defRPr sz="1000"/>
          </a:pPr>
          <a:r>
            <a:rPr lang="el-GR" sz="1200" b="0" i="0" u="none" strike="noStrike" baseline="0">
              <a:solidFill>
                <a:srgbClr val="000000"/>
              </a:solidFill>
              <a:latin typeface="Calibri"/>
            </a:rPr>
            <a:t>Α.Μ. Σ.Ο.Ε.Λ. 160</a:t>
          </a:r>
        </a:p>
        <a:p>
          <a:pPr algn="ctr" rtl="0">
            <a:defRPr sz="1000"/>
          </a:pPr>
          <a:endParaRPr lang="el-GR" sz="1200" b="0" i="0" u="none" strike="noStrike" baseline="0">
            <a:solidFill>
              <a:srgbClr val="000000"/>
            </a:solidFill>
            <a:latin typeface="Calibri"/>
          </a:endParaRPr>
        </a:p>
      </xdr:txBody>
    </xdr:sp>
    <xdr:clientData/>
  </xdr:twoCellAnchor>
  <xdr:twoCellAnchor>
    <xdr:from>
      <xdr:col>4</xdr:col>
      <xdr:colOff>9525</xdr:colOff>
      <xdr:row>149</xdr:row>
      <xdr:rowOff>95250</xdr:rowOff>
    </xdr:from>
    <xdr:to>
      <xdr:col>6</xdr:col>
      <xdr:colOff>1019175</xdr:colOff>
      <xdr:row>153</xdr:row>
      <xdr:rowOff>85725</xdr:rowOff>
    </xdr:to>
    <xdr:pic>
      <xdr:nvPicPr>
        <xdr:cNvPr id="16897" name="Εικόνα 2"/>
        <xdr:cNvPicPr>
          <a:picLocks noChangeAspect="1" noChangeArrowheads="1"/>
        </xdr:cNvPicPr>
      </xdr:nvPicPr>
      <xdr:blipFill>
        <a:blip xmlns:r="http://schemas.openxmlformats.org/officeDocument/2006/relationships" r:embed="rId1" cstate="print"/>
        <a:srcRect/>
        <a:stretch>
          <a:fillRect/>
        </a:stretch>
      </xdr:blipFill>
      <xdr:spPr bwMode="auto">
        <a:xfrm>
          <a:off x="5895975" y="29622750"/>
          <a:ext cx="2457450"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159"/>
  <sheetViews>
    <sheetView zoomScale="80" zoomScaleNormal="80" zoomScaleSheetLayoutView="80" workbookViewId="0">
      <pane ySplit="1" topLeftCell="A133" activePane="bottomLeft" state="frozen"/>
      <selection pane="bottomLeft" activeCell="B149" sqref="B149"/>
    </sheetView>
  </sheetViews>
  <sheetFormatPr defaultRowHeight="15"/>
  <cols>
    <col min="1" max="1" width="2.7109375" style="93" customWidth="1"/>
    <col min="2" max="2" width="63.140625" style="3" customWidth="1"/>
    <col min="3" max="3" width="21" style="3" customWidth="1"/>
    <col min="4" max="4" width="1.42578125" style="3" customWidth="1"/>
    <col min="5" max="5" width="20.28515625" style="3" customWidth="1"/>
    <col min="6" max="6" width="1.42578125" style="3" customWidth="1"/>
    <col min="7" max="7" width="21" style="3" customWidth="1"/>
    <col min="8" max="8" width="1.28515625" style="3" customWidth="1"/>
    <col min="9" max="9" width="22.42578125" style="98" customWidth="1"/>
    <col min="10" max="10" width="0.42578125" style="8" customWidth="1"/>
    <col min="11" max="11" width="20" style="8" customWidth="1"/>
    <col min="12" max="12" width="0.7109375" style="8" customWidth="1"/>
    <col min="13" max="13" width="20.5703125" style="8" bestFit="1" customWidth="1"/>
    <col min="14" max="14" width="3.140625" style="8" customWidth="1"/>
    <col min="15" max="15" width="56.5703125" style="8" customWidth="1"/>
    <col min="16" max="16" width="21.28515625" style="8" bestFit="1" customWidth="1"/>
    <col min="17" max="17" width="2.140625" style="8" customWidth="1"/>
    <col min="18" max="18" width="25.42578125" style="8" bestFit="1" customWidth="1"/>
    <col min="19" max="19" width="2.85546875" style="93" customWidth="1"/>
    <col min="20" max="20" width="17.5703125" style="93" customWidth="1"/>
    <col min="21" max="21" width="16.42578125" style="8" customWidth="1"/>
    <col min="22" max="22" width="16.7109375" style="8" bestFit="1" customWidth="1"/>
    <col min="23" max="23" width="7.42578125" style="8" customWidth="1"/>
    <col min="24" max="29" width="9.140625" style="8"/>
    <col min="30" max="30" width="15.85546875" style="8" customWidth="1"/>
    <col min="31" max="16384" width="9.140625" style="8"/>
  </cols>
  <sheetData>
    <row r="1" spans="1:21" s="93" customFormat="1" ht="15.75" thickBot="1">
      <c r="B1" s="4"/>
      <c r="C1" s="220"/>
      <c r="D1" s="4"/>
      <c r="E1" s="220"/>
      <c r="F1" s="220"/>
      <c r="G1" s="220"/>
      <c r="H1" s="4"/>
      <c r="I1" s="155"/>
      <c r="J1" s="121"/>
      <c r="K1" s="121"/>
    </row>
    <row r="2" spans="1:21" s="2" customFormat="1" ht="19.5">
      <c r="A2" s="11"/>
      <c r="B2" s="276" t="s">
        <v>166</v>
      </c>
      <c r="C2" s="277"/>
      <c r="D2" s="277"/>
      <c r="E2" s="277"/>
      <c r="F2" s="277"/>
      <c r="G2" s="277"/>
      <c r="H2" s="277"/>
      <c r="I2" s="277"/>
      <c r="J2" s="277"/>
      <c r="K2" s="277"/>
      <c r="L2" s="277"/>
      <c r="M2" s="277"/>
      <c r="N2" s="277"/>
      <c r="O2" s="277"/>
      <c r="P2" s="277"/>
      <c r="Q2" s="277"/>
      <c r="R2" s="278"/>
      <c r="S2" s="148"/>
      <c r="T2" s="133"/>
    </row>
    <row r="3" spans="1:21" s="2" customFormat="1" ht="18">
      <c r="A3" s="11"/>
      <c r="B3" s="279" t="s">
        <v>208</v>
      </c>
      <c r="C3" s="280"/>
      <c r="D3" s="280"/>
      <c r="E3" s="280"/>
      <c r="F3" s="280"/>
      <c r="G3" s="280"/>
      <c r="H3" s="280"/>
      <c r="I3" s="280"/>
      <c r="J3" s="280"/>
      <c r="K3" s="280"/>
      <c r="L3" s="280"/>
      <c r="M3" s="280"/>
      <c r="N3" s="280"/>
      <c r="O3" s="280"/>
      <c r="P3" s="280"/>
      <c r="Q3" s="280"/>
      <c r="R3" s="281"/>
      <c r="S3" s="146"/>
      <c r="T3" s="133"/>
    </row>
    <row r="4" spans="1:21" s="2" customFormat="1" ht="15.75" thickBot="1">
      <c r="A4" s="11"/>
      <c r="B4" s="282" t="s">
        <v>209</v>
      </c>
      <c r="C4" s="283"/>
      <c r="D4" s="283"/>
      <c r="E4" s="283"/>
      <c r="F4" s="283"/>
      <c r="G4" s="283"/>
      <c r="H4" s="283"/>
      <c r="I4" s="283"/>
      <c r="J4" s="283"/>
      <c r="K4" s="283"/>
      <c r="L4" s="283"/>
      <c r="M4" s="283"/>
      <c r="N4" s="283"/>
      <c r="O4" s="283"/>
      <c r="P4" s="283"/>
      <c r="Q4" s="283"/>
      <c r="R4" s="284"/>
      <c r="S4" s="147"/>
      <c r="T4" s="133"/>
    </row>
    <row r="5" spans="1:21" s="2" customFormat="1" ht="18">
      <c r="A5" s="11"/>
      <c r="B5" s="231" t="s">
        <v>0</v>
      </c>
      <c r="C5" s="285" t="s">
        <v>210</v>
      </c>
      <c r="D5" s="285"/>
      <c r="E5" s="285"/>
      <c r="F5" s="285"/>
      <c r="G5" s="285"/>
      <c r="H5" s="232"/>
      <c r="I5" s="285" t="s">
        <v>211</v>
      </c>
      <c r="J5" s="285"/>
      <c r="K5" s="285"/>
      <c r="L5" s="285"/>
      <c r="M5" s="285"/>
      <c r="N5" s="233"/>
      <c r="O5" s="234" t="s">
        <v>1</v>
      </c>
      <c r="P5" s="235" t="s">
        <v>2</v>
      </c>
      <c r="Q5" s="236"/>
      <c r="R5" s="237" t="s">
        <v>171</v>
      </c>
      <c r="S5" s="120"/>
      <c r="T5" s="122"/>
    </row>
    <row r="6" spans="1:21" s="2" customFormat="1">
      <c r="A6" s="11"/>
      <c r="B6" s="238"/>
      <c r="C6" s="239" t="s">
        <v>3</v>
      </c>
      <c r="D6" s="240"/>
      <c r="E6" s="239" t="s">
        <v>4</v>
      </c>
      <c r="F6" s="240"/>
      <c r="G6" s="239" t="s">
        <v>52</v>
      </c>
      <c r="H6" s="134"/>
      <c r="I6" s="239" t="s">
        <v>3</v>
      </c>
      <c r="J6" s="241"/>
      <c r="K6" s="239" t="s">
        <v>4</v>
      </c>
      <c r="L6" s="241"/>
      <c r="M6" s="239" t="s">
        <v>52</v>
      </c>
      <c r="N6" s="242"/>
      <c r="O6" s="122"/>
      <c r="P6" s="243" t="s">
        <v>197</v>
      </c>
      <c r="Q6" s="122"/>
      <c r="R6" s="244" t="s">
        <v>183</v>
      </c>
      <c r="S6" s="120"/>
      <c r="T6" s="122"/>
    </row>
    <row r="7" spans="1:21" s="2" customFormat="1">
      <c r="A7" s="11"/>
      <c r="B7" s="245" t="s">
        <v>5</v>
      </c>
      <c r="C7" s="132"/>
      <c r="D7" s="132"/>
      <c r="E7" s="132"/>
      <c r="F7" s="132"/>
      <c r="G7" s="132"/>
      <c r="H7" s="132"/>
      <c r="I7" s="132"/>
      <c r="J7" s="132"/>
      <c r="K7" s="132"/>
      <c r="L7" s="132"/>
      <c r="M7" s="132"/>
      <c r="N7" s="176"/>
      <c r="O7" s="122"/>
      <c r="P7" s="122"/>
      <c r="Q7" s="122"/>
      <c r="R7" s="199"/>
      <c r="S7" s="12"/>
      <c r="T7" s="122"/>
    </row>
    <row r="8" spans="1:21" s="2" customFormat="1" ht="15.75" thickBot="1">
      <c r="A8" s="11"/>
      <c r="B8" s="136" t="s">
        <v>7</v>
      </c>
      <c r="C8" s="150" t="e">
        <f>#REF!</f>
        <v>#REF!</v>
      </c>
      <c r="D8" s="129"/>
      <c r="E8" s="150" t="e">
        <f>#REF!</f>
        <v>#REF!</v>
      </c>
      <c r="F8" s="129"/>
      <c r="G8" s="150" t="e">
        <f>C8-E8</f>
        <v>#REF!</v>
      </c>
      <c r="H8" s="125"/>
      <c r="I8" s="150">
        <v>2103730.2200000002</v>
      </c>
      <c r="J8" s="129"/>
      <c r="K8" s="150">
        <v>1924898.1</v>
      </c>
      <c r="L8" s="129"/>
      <c r="M8" s="150">
        <f>I8-K8</f>
        <v>178832.12000000011</v>
      </c>
      <c r="N8" s="242"/>
      <c r="O8" s="132" t="s">
        <v>6</v>
      </c>
      <c r="P8" s="132"/>
      <c r="Q8" s="132"/>
      <c r="R8" s="192"/>
      <c r="S8" s="7"/>
      <c r="T8" s="162"/>
      <c r="U8" s="162"/>
    </row>
    <row r="9" spans="1:21" s="2" customFormat="1" ht="16.5" thickTop="1" thickBot="1">
      <c r="A9" s="11"/>
      <c r="B9" s="135"/>
      <c r="C9" s="4"/>
      <c r="D9" s="4"/>
      <c r="E9" s="4"/>
      <c r="F9" s="4"/>
      <c r="G9" s="125"/>
      <c r="H9" s="4"/>
      <c r="I9" s="4"/>
      <c r="J9" s="4"/>
      <c r="K9" s="4"/>
      <c r="L9" s="4"/>
      <c r="M9" s="125"/>
      <c r="N9" s="242"/>
      <c r="O9" s="132" t="s">
        <v>8</v>
      </c>
      <c r="P9" s="150">
        <v>7719938.4400000004</v>
      </c>
      <c r="Q9" s="132"/>
      <c r="R9" s="186">
        <f>5110538.52+2567332.43</f>
        <v>7677870.9499999993</v>
      </c>
      <c r="S9" s="7"/>
      <c r="T9" s="222">
        <f>P9-R9</f>
        <v>42067.490000001155</v>
      </c>
      <c r="U9" s="159"/>
    </row>
    <row r="10" spans="1:21" s="2" customFormat="1" ht="15.75" thickTop="1">
      <c r="A10" s="11"/>
      <c r="B10" s="245" t="s">
        <v>9</v>
      </c>
      <c r="C10" s="132"/>
      <c r="D10" s="132"/>
      <c r="E10" s="132"/>
      <c r="F10" s="132"/>
      <c r="G10" s="125"/>
      <c r="H10" s="132"/>
      <c r="I10" s="132"/>
      <c r="J10" s="132"/>
      <c r="K10" s="132"/>
      <c r="L10" s="132"/>
      <c r="M10" s="125"/>
      <c r="N10" s="242"/>
      <c r="O10" s="129"/>
      <c r="P10" s="129"/>
      <c r="Q10" s="129"/>
      <c r="R10" s="187"/>
      <c r="S10" s="7"/>
      <c r="T10" s="162"/>
      <c r="U10" s="162"/>
    </row>
    <row r="11" spans="1:21" s="2" customFormat="1">
      <c r="A11" s="11"/>
      <c r="B11" s="273" t="s">
        <v>10</v>
      </c>
      <c r="C11" s="132"/>
      <c r="D11" s="132"/>
      <c r="E11" s="132"/>
      <c r="F11" s="132"/>
      <c r="G11" s="125"/>
      <c r="H11" s="132"/>
      <c r="I11" s="132"/>
      <c r="J11" s="132"/>
      <c r="K11" s="132"/>
      <c r="L11" s="132"/>
      <c r="M11" s="125"/>
      <c r="N11" s="242"/>
      <c r="O11" s="132" t="s">
        <v>144</v>
      </c>
      <c r="P11" s="129"/>
      <c r="Q11" s="129"/>
      <c r="R11" s="187"/>
      <c r="S11" s="7"/>
      <c r="T11" s="162"/>
      <c r="U11" s="162"/>
    </row>
    <row r="12" spans="1:21" s="2" customFormat="1">
      <c r="A12" s="11"/>
      <c r="B12" s="273"/>
      <c r="C12" s="132"/>
      <c r="D12" s="132"/>
      <c r="E12" s="132"/>
      <c r="F12" s="132"/>
      <c r="G12" s="125"/>
      <c r="H12" s="132"/>
      <c r="I12" s="132"/>
      <c r="J12" s="132"/>
      <c r="K12" s="132"/>
      <c r="L12" s="132"/>
      <c r="M12" s="125"/>
      <c r="N12" s="242"/>
      <c r="O12" s="166" t="s">
        <v>143</v>
      </c>
      <c r="P12" s="166"/>
      <c r="Q12" s="166"/>
      <c r="R12" s="188"/>
      <c r="S12" s="7"/>
      <c r="T12" s="162"/>
      <c r="U12" s="162"/>
    </row>
    <row r="13" spans="1:21" s="2" customFormat="1">
      <c r="A13" s="11"/>
      <c r="B13" s="136" t="s">
        <v>141</v>
      </c>
      <c r="C13" s="127" t="e">
        <f>#REF!</f>
        <v>#REF!</v>
      </c>
      <c r="D13" s="125"/>
      <c r="E13" s="125">
        <v>0</v>
      </c>
      <c r="F13" s="129"/>
      <c r="G13" s="125" t="e">
        <f>C13-E13</f>
        <v>#REF!</v>
      </c>
      <c r="H13" s="129"/>
      <c r="I13" s="127">
        <v>26388012.559999999</v>
      </c>
      <c r="J13" s="125"/>
      <c r="K13" s="125">
        <v>0</v>
      </c>
      <c r="L13" s="129"/>
      <c r="M13" s="125">
        <v>26388012.559999999</v>
      </c>
      <c r="N13" s="242"/>
      <c r="O13" s="129" t="s">
        <v>53</v>
      </c>
      <c r="P13" s="125">
        <v>26012284.379999999</v>
      </c>
      <c r="Q13" s="129"/>
      <c r="R13" s="189">
        <v>26125856.550000001</v>
      </c>
      <c r="S13" s="7"/>
      <c r="T13" s="162">
        <v>26270962.460000001</v>
      </c>
      <c r="U13" s="223">
        <f>P13-T13</f>
        <v>-258678.08000000194</v>
      </c>
    </row>
    <row r="14" spans="1:21" s="2" customFormat="1">
      <c r="A14" s="11"/>
      <c r="B14" s="136" t="s">
        <v>11</v>
      </c>
      <c r="C14" s="127" t="e">
        <f>#REF!</f>
        <v>#REF!</v>
      </c>
      <c r="D14" s="125"/>
      <c r="E14" s="125" t="e">
        <f>#REF!</f>
        <v>#REF!</v>
      </c>
      <c r="F14" s="129"/>
      <c r="G14" s="125" t="e">
        <f>C14-E14</f>
        <v>#REF!</v>
      </c>
      <c r="H14" s="129"/>
      <c r="I14" s="127">
        <v>2631112.89</v>
      </c>
      <c r="J14" s="125"/>
      <c r="K14" s="125">
        <v>1788468.98</v>
      </c>
      <c r="L14" s="129"/>
      <c r="M14" s="125">
        <f>I14-K14</f>
        <v>842643.91000000015</v>
      </c>
      <c r="N14" s="242"/>
      <c r="O14" s="129" t="s">
        <v>25</v>
      </c>
      <c r="P14" s="126">
        <v>12919009.57</v>
      </c>
      <c r="Q14" s="129"/>
      <c r="R14" s="190">
        <v>11618323.24</v>
      </c>
      <c r="S14" s="7"/>
      <c r="T14" s="162">
        <v>13591935.220000001</v>
      </c>
      <c r="U14" s="223">
        <f>P14-T14</f>
        <v>-672925.65000000037</v>
      </c>
    </row>
    <row r="15" spans="1:21" s="2" customFormat="1" ht="15.75" thickBot="1">
      <c r="A15" s="11"/>
      <c r="B15" s="136" t="s">
        <v>12</v>
      </c>
      <c r="C15" s="127" t="e">
        <f>#REF!</f>
        <v>#REF!</v>
      </c>
      <c r="D15" s="125"/>
      <c r="E15" s="125" t="e">
        <f>#REF!</f>
        <v>#REF!</v>
      </c>
      <c r="F15" s="129"/>
      <c r="G15" s="125" t="e">
        <f t="shared" ref="G15:G25" si="0">C15-E15</f>
        <v>#REF!</v>
      </c>
      <c r="H15" s="129"/>
      <c r="I15" s="127">
        <v>8756157.4100000001</v>
      </c>
      <c r="J15" s="125"/>
      <c r="K15" s="125">
        <v>6135778.8600000003</v>
      </c>
      <c r="L15" s="129"/>
      <c r="M15" s="125">
        <f>I15-K15</f>
        <v>2620378.5499999998</v>
      </c>
      <c r="N15" s="242"/>
      <c r="O15" s="88"/>
      <c r="P15" s="149">
        <f>P13+P14</f>
        <v>38931293.950000003</v>
      </c>
      <c r="Q15" s="88"/>
      <c r="R15" s="191">
        <f>SUM(R13:R14)</f>
        <v>37744179.789999999</v>
      </c>
      <c r="S15" s="7"/>
      <c r="T15" s="162"/>
      <c r="U15" s="162"/>
    </row>
    <row r="16" spans="1:21" s="2" customFormat="1" ht="15.75" thickTop="1">
      <c r="A16" s="11"/>
      <c r="B16" s="181" t="s">
        <v>46</v>
      </c>
      <c r="C16" s="127" t="e">
        <f>#REF!</f>
        <v>#REF!</v>
      </c>
      <c r="D16" s="125"/>
      <c r="E16" s="125" t="e">
        <f>#REF!</f>
        <v>#REF!</v>
      </c>
      <c r="F16" s="129"/>
      <c r="G16" s="125" t="e">
        <f t="shared" si="0"/>
        <v>#REF!</v>
      </c>
      <c r="H16" s="129"/>
      <c r="I16" s="127">
        <v>4967190.07</v>
      </c>
      <c r="J16" s="125"/>
      <c r="K16" s="125">
        <v>3143489.36</v>
      </c>
      <c r="L16" s="129"/>
      <c r="M16" s="125">
        <f>I16-K16</f>
        <v>1823700.7100000004</v>
      </c>
      <c r="N16" s="246"/>
      <c r="O16" s="132" t="s">
        <v>50</v>
      </c>
      <c r="P16" s="132"/>
      <c r="Q16" s="132"/>
      <c r="R16" s="192"/>
      <c r="S16" s="7"/>
      <c r="T16" s="162"/>
      <c r="U16" s="162"/>
    </row>
    <row r="17" spans="1:22" s="2" customFormat="1" ht="15.75" thickBot="1">
      <c r="A17" s="11"/>
      <c r="B17" s="181" t="s">
        <v>139</v>
      </c>
      <c r="C17" s="127" t="e">
        <f>#REF!</f>
        <v>#REF!</v>
      </c>
      <c r="D17" s="122"/>
      <c r="E17" s="121">
        <v>0</v>
      </c>
      <c r="F17" s="122"/>
      <c r="G17" s="125" t="e">
        <f t="shared" si="0"/>
        <v>#REF!</v>
      </c>
      <c r="H17" s="122"/>
      <c r="I17" s="127">
        <v>10759462.359999999</v>
      </c>
      <c r="J17" s="122"/>
      <c r="K17" s="121">
        <v>0</v>
      </c>
      <c r="L17" s="122"/>
      <c r="M17" s="125">
        <v>10759462.359999999</v>
      </c>
      <c r="N17" s="199"/>
      <c r="O17" s="9" t="s">
        <v>51</v>
      </c>
      <c r="P17" s="150">
        <v>0</v>
      </c>
      <c r="Q17" s="9"/>
      <c r="R17" s="186">
        <v>0</v>
      </c>
      <c r="S17" s="11"/>
      <c r="T17" s="162"/>
      <c r="U17" s="162"/>
    </row>
    <row r="18" spans="1:22" s="2" customFormat="1" ht="15.75" thickTop="1">
      <c r="A18" s="11"/>
      <c r="B18" s="136" t="s">
        <v>140</v>
      </c>
      <c r="C18" s="127" t="e">
        <f>#REF!</f>
        <v>#REF!</v>
      </c>
      <c r="D18" s="125"/>
      <c r="E18" s="125" t="e">
        <f>#REF!</f>
        <v>#REF!</v>
      </c>
      <c r="F18" s="129"/>
      <c r="G18" s="125" t="e">
        <f t="shared" si="0"/>
        <v>#REF!</v>
      </c>
      <c r="H18" s="129"/>
      <c r="I18" s="127">
        <v>22334034.43</v>
      </c>
      <c r="J18" s="125"/>
      <c r="K18" s="125">
        <v>13700236.51</v>
      </c>
      <c r="L18" s="129"/>
      <c r="M18" s="125">
        <f t="shared" ref="M18:M24" si="1">I18-K18</f>
        <v>8633797.9199999999</v>
      </c>
      <c r="N18" s="242"/>
      <c r="O18" s="122"/>
      <c r="P18" s="122"/>
      <c r="Q18" s="122"/>
      <c r="R18" s="199"/>
      <c r="S18" s="7"/>
      <c r="T18" s="162"/>
      <c r="U18" s="162"/>
    </row>
    <row r="19" spans="1:22" s="2" customFormat="1">
      <c r="A19" s="11"/>
      <c r="B19" s="136" t="s">
        <v>54</v>
      </c>
      <c r="C19" s="127" t="e">
        <f>#REF!</f>
        <v>#REF!</v>
      </c>
      <c r="D19" s="125"/>
      <c r="E19" s="125" t="e">
        <f>#REF!</f>
        <v>#REF!</v>
      </c>
      <c r="F19" s="129"/>
      <c r="G19" s="125" t="e">
        <f t="shared" si="0"/>
        <v>#REF!</v>
      </c>
      <c r="H19" s="129"/>
      <c r="I19" s="127">
        <v>313249.53000000003</v>
      </c>
      <c r="J19" s="125"/>
      <c r="K19" s="125">
        <v>277975.98</v>
      </c>
      <c r="L19" s="129"/>
      <c r="M19" s="125">
        <f t="shared" si="1"/>
        <v>35273.550000000047</v>
      </c>
      <c r="N19" s="242"/>
      <c r="O19" s="132" t="s">
        <v>13</v>
      </c>
      <c r="P19" s="132"/>
      <c r="Q19" s="132"/>
      <c r="R19" s="192"/>
      <c r="S19" s="7"/>
      <c r="T19" s="162"/>
      <c r="U19" s="162"/>
    </row>
    <row r="20" spans="1:22" s="2" customFormat="1">
      <c r="A20" s="11"/>
      <c r="B20" s="136" t="s">
        <v>154</v>
      </c>
      <c r="C20" s="155" t="e">
        <f>#REF!</f>
        <v>#REF!</v>
      </c>
      <c r="D20" s="122"/>
      <c r="E20" s="125" t="e">
        <f>#REF!</f>
        <v>#REF!</v>
      </c>
      <c r="F20" s="122"/>
      <c r="G20" s="125" t="e">
        <f t="shared" si="0"/>
        <v>#REF!</v>
      </c>
      <c r="H20" s="122"/>
      <c r="I20" s="155">
        <v>1211063.04</v>
      </c>
      <c r="J20" s="122"/>
      <c r="K20" s="125">
        <v>152717.92000000001</v>
      </c>
      <c r="L20" s="122"/>
      <c r="M20" s="125">
        <f t="shared" si="1"/>
        <v>1058345.1200000001</v>
      </c>
      <c r="N20" s="176"/>
      <c r="O20" s="129" t="s">
        <v>174</v>
      </c>
      <c r="P20" s="125">
        <f>P84</f>
        <v>2071647.2799999984</v>
      </c>
      <c r="Q20" s="129"/>
      <c r="R20" s="189">
        <v>1910966.2799999998</v>
      </c>
      <c r="S20" s="11"/>
      <c r="T20" s="162"/>
      <c r="U20" s="159"/>
    </row>
    <row r="21" spans="1:22" s="2" customFormat="1" ht="15.75" thickBot="1">
      <c r="A21" s="11"/>
      <c r="B21" s="136" t="s">
        <v>145</v>
      </c>
      <c r="C21" s="127" t="e">
        <f>#REF!</f>
        <v>#REF!</v>
      </c>
      <c r="D21" s="125"/>
      <c r="E21" s="125" t="e">
        <f>#REF!</f>
        <v>#REF!</v>
      </c>
      <c r="F21" s="129"/>
      <c r="G21" s="125" t="e">
        <f t="shared" si="0"/>
        <v>#REF!</v>
      </c>
      <c r="H21" s="129"/>
      <c r="I21" s="127">
        <v>734947.91</v>
      </c>
      <c r="J21" s="125"/>
      <c r="K21" s="125">
        <v>618777.46</v>
      </c>
      <c r="L21" s="129"/>
      <c r="M21" s="125">
        <f t="shared" si="1"/>
        <v>116170.45000000007</v>
      </c>
      <c r="N21" s="176"/>
      <c r="O21" s="129"/>
      <c r="P21" s="149">
        <f>P20</f>
        <v>2071647.2799999984</v>
      </c>
      <c r="Q21" s="129"/>
      <c r="R21" s="191">
        <f>R20</f>
        <v>1910966.2799999998</v>
      </c>
      <c r="S21" s="7"/>
      <c r="T21" s="162"/>
      <c r="U21" s="162"/>
    </row>
    <row r="22" spans="1:22" s="2" customFormat="1" ht="15.75" thickTop="1">
      <c r="A22" s="11"/>
      <c r="B22" s="136" t="s">
        <v>146</v>
      </c>
      <c r="C22" s="127" t="e">
        <f>#REF!</f>
        <v>#REF!</v>
      </c>
      <c r="D22" s="125"/>
      <c r="E22" s="125" t="e">
        <f>#REF!</f>
        <v>#REF!</v>
      </c>
      <c r="F22" s="129"/>
      <c r="G22" s="125" t="e">
        <f t="shared" si="0"/>
        <v>#REF!</v>
      </c>
      <c r="H22" s="129"/>
      <c r="I22" s="127">
        <v>2142557.56</v>
      </c>
      <c r="J22" s="125"/>
      <c r="K22" s="125">
        <v>2050824.63</v>
      </c>
      <c r="L22" s="129"/>
      <c r="M22" s="125">
        <f t="shared" si="1"/>
        <v>91732.930000000168</v>
      </c>
      <c r="N22" s="176"/>
      <c r="O22" s="129"/>
      <c r="P22" s="122"/>
      <c r="Q22" s="122"/>
      <c r="R22" s="199"/>
      <c r="S22" s="7"/>
      <c r="T22" s="162"/>
      <c r="U22" s="162"/>
    </row>
    <row r="23" spans="1:22" s="2" customFormat="1">
      <c r="A23" s="11"/>
      <c r="B23" s="136" t="s">
        <v>147</v>
      </c>
      <c r="C23" s="127" t="e">
        <f>#REF!</f>
        <v>#REF!</v>
      </c>
      <c r="D23" s="125"/>
      <c r="E23" s="125" t="e">
        <f>#REF!</f>
        <v>#REF!</v>
      </c>
      <c r="F23" s="129"/>
      <c r="G23" s="125" t="e">
        <f t="shared" si="0"/>
        <v>#REF!</v>
      </c>
      <c r="H23" s="129"/>
      <c r="I23" s="127">
        <v>1641306.26</v>
      </c>
      <c r="J23" s="125"/>
      <c r="K23" s="125">
        <v>1502492.06</v>
      </c>
      <c r="L23" s="129"/>
      <c r="M23" s="125">
        <f t="shared" si="1"/>
        <v>138814.19999999995</v>
      </c>
      <c r="N23" s="176"/>
      <c r="O23" s="93"/>
      <c r="P23" s="88"/>
      <c r="Q23" s="93"/>
      <c r="R23" s="193"/>
      <c r="S23" s="7"/>
      <c r="T23" s="162"/>
      <c r="U23" s="162"/>
      <c r="V23" s="7"/>
    </row>
    <row r="24" spans="1:22" s="2" customFormat="1" ht="15.75" thickBot="1">
      <c r="A24" s="11"/>
      <c r="B24" s="136" t="s">
        <v>148</v>
      </c>
      <c r="C24" s="127" t="e">
        <f>#REF!</f>
        <v>#REF!</v>
      </c>
      <c r="D24" s="125"/>
      <c r="E24" s="125">
        <v>0</v>
      </c>
      <c r="F24" s="129"/>
      <c r="G24" s="126" t="e">
        <f t="shared" si="0"/>
        <v>#REF!</v>
      </c>
      <c r="H24" s="129"/>
      <c r="I24" s="127">
        <v>2615672.12</v>
      </c>
      <c r="J24" s="125"/>
      <c r="K24" s="125">
        <v>0</v>
      </c>
      <c r="L24" s="129"/>
      <c r="M24" s="125">
        <f t="shared" si="1"/>
        <v>2615672.12</v>
      </c>
      <c r="N24" s="246"/>
      <c r="O24" s="132" t="s">
        <v>55</v>
      </c>
      <c r="P24" s="151">
        <f>P9+P15+P17+P21</f>
        <v>48722879.670000002</v>
      </c>
      <c r="Q24" s="132"/>
      <c r="R24" s="194">
        <f>R9+R15+R17+R21</f>
        <v>47333017.019999996</v>
      </c>
      <c r="S24" s="7"/>
      <c r="T24" s="122"/>
      <c r="U24" s="1"/>
      <c r="V24" s="7"/>
    </row>
    <row r="25" spans="1:22" s="2" customFormat="1" ht="16.5" thickTop="1" thickBot="1">
      <c r="A25" s="11"/>
      <c r="B25" s="136" t="s">
        <v>16</v>
      </c>
      <c r="C25" s="156" t="e">
        <f>SUM(C13:C24)</f>
        <v>#REF!</v>
      </c>
      <c r="D25" s="88"/>
      <c r="E25" s="149" t="e">
        <f>SUM(E13:E24)</f>
        <v>#REF!</v>
      </c>
      <c r="F25" s="88"/>
      <c r="G25" s="151" t="e">
        <f t="shared" si="0"/>
        <v>#REF!</v>
      </c>
      <c r="H25" s="129"/>
      <c r="I25" s="156">
        <f>SUM(I13:I24)</f>
        <v>84494766.140000015</v>
      </c>
      <c r="J25" s="88"/>
      <c r="K25" s="149">
        <f>SUM(K13:K24)</f>
        <v>29370761.760000002</v>
      </c>
      <c r="L25" s="88"/>
      <c r="M25" s="149">
        <f>SUM(M13:M24)</f>
        <v>55124004.380000003</v>
      </c>
      <c r="N25" s="246"/>
      <c r="O25" s="122"/>
      <c r="P25" s="88"/>
      <c r="Q25" s="247"/>
      <c r="R25" s="193"/>
      <c r="S25" s="7"/>
      <c r="T25" s="122"/>
      <c r="U25" s="1"/>
      <c r="V25" s="7"/>
    </row>
    <row r="26" spans="1:22" s="2" customFormat="1" ht="15.75" thickTop="1">
      <c r="A26" s="11"/>
      <c r="B26" s="136"/>
      <c r="C26" s="129"/>
      <c r="D26" s="129"/>
      <c r="E26" s="129"/>
      <c r="F26" s="129"/>
      <c r="G26" s="129"/>
      <c r="H26" s="129"/>
      <c r="I26" s="129"/>
      <c r="J26" s="129"/>
      <c r="K26" s="129"/>
      <c r="L26" s="129"/>
      <c r="M26" s="129"/>
      <c r="N26" s="145"/>
      <c r="O26" s="247" t="s">
        <v>56</v>
      </c>
      <c r="P26" s="121"/>
      <c r="Q26" s="122"/>
      <c r="R26" s="195"/>
      <c r="S26" s="7"/>
      <c r="T26" s="122"/>
      <c r="U26" s="1"/>
      <c r="V26" s="7"/>
    </row>
    <row r="27" spans="1:22" s="2" customFormat="1" ht="30">
      <c r="A27" s="11"/>
      <c r="B27" s="248" t="s">
        <v>58</v>
      </c>
      <c r="C27" s="169"/>
      <c r="D27" s="169"/>
      <c r="E27" s="169"/>
      <c r="F27" s="169"/>
      <c r="G27" s="169"/>
      <c r="H27" s="169"/>
      <c r="I27" s="169"/>
      <c r="J27" s="169"/>
      <c r="K27" s="169"/>
      <c r="L27" s="169"/>
      <c r="M27" s="169"/>
      <c r="N27" s="176"/>
      <c r="O27" s="122" t="s">
        <v>57</v>
      </c>
      <c r="P27" s="121">
        <v>194523.29</v>
      </c>
      <c r="Q27" s="122"/>
      <c r="R27" s="189">
        <v>171954.17</v>
      </c>
      <c r="S27" s="7"/>
      <c r="T27" s="122"/>
      <c r="U27" s="225">
        <f>P27-R27</f>
        <v>22569.119999999995</v>
      </c>
    </row>
    <row r="28" spans="1:22" s="2" customFormat="1">
      <c r="A28" s="11"/>
      <c r="B28" s="249" t="s">
        <v>59</v>
      </c>
      <c r="C28" s="169"/>
      <c r="D28" s="9"/>
      <c r="E28" s="125">
        <v>514945.82</v>
      </c>
      <c r="F28" s="9"/>
      <c r="G28" s="9"/>
      <c r="H28" s="9"/>
      <c r="I28" s="9"/>
      <c r="J28" s="9"/>
      <c r="K28" s="125">
        <v>514945.81999999995</v>
      </c>
      <c r="L28" s="9"/>
      <c r="M28" s="9"/>
      <c r="N28" s="189"/>
      <c r="O28" s="122" t="s">
        <v>161</v>
      </c>
      <c r="P28" s="152">
        <v>50000</v>
      </c>
      <c r="Q28" s="122"/>
      <c r="R28" s="190">
        <f>50000</f>
        <v>50000</v>
      </c>
      <c r="S28" s="7"/>
      <c r="T28" s="122"/>
      <c r="U28" s="1"/>
    </row>
    <row r="29" spans="1:22" s="2" customFormat="1">
      <c r="A29" s="11"/>
      <c r="B29" s="249" t="s">
        <v>189</v>
      </c>
      <c r="C29" s="169"/>
      <c r="D29" s="9"/>
      <c r="E29" s="152">
        <f>503025.9+6119.81</f>
        <v>509145.71</v>
      </c>
      <c r="F29" s="9"/>
      <c r="G29" s="121">
        <f>E28-E29</f>
        <v>5800.109999999986</v>
      </c>
      <c r="H29" s="9"/>
      <c r="I29" s="9"/>
      <c r="J29" s="9"/>
      <c r="K29" s="152">
        <v>503025.9</v>
      </c>
      <c r="L29" s="9"/>
      <c r="M29" s="121">
        <f>K28-K29</f>
        <v>11919.919999999925</v>
      </c>
      <c r="N29" s="189"/>
      <c r="O29" s="122"/>
      <c r="P29" s="153">
        <f>P27+P28</f>
        <v>244523.29</v>
      </c>
      <c r="Q29" s="122"/>
      <c r="R29" s="197">
        <f>SUM(R27:R28)</f>
        <v>221954.17</v>
      </c>
      <c r="S29" s="7"/>
      <c r="T29" s="122"/>
      <c r="U29" s="1"/>
    </row>
    <row r="30" spans="1:22" s="2" customFormat="1">
      <c r="A30" s="11"/>
      <c r="B30" s="249"/>
      <c r="C30" s="169"/>
      <c r="D30" s="9"/>
      <c r="E30" s="224"/>
      <c r="F30" s="224"/>
      <c r="G30" s="224"/>
      <c r="H30" s="9"/>
      <c r="I30" s="9"/>
      <c r="J30" s="9"/>
      <c r="K30" s="224"/>
      <c r="L30" s="224"/>
      <c r="M30" s="224"/>
      <c r="N30" s="145"/>
      <c r="O30" s="224"/>
      <c r="P30" s="132"/>
      <c r="Q30" s="132"/>
      <c r="R30" s="192"/>
      <c r="S30" s="7"/>
      <c r="T30" s="122"/>
      <c r="U30" s="1"/>
    </row>
    <row r="31" spans="1:22" s="2" customFormat="1">
      <c r="A31" s="11"/>
      <c r="B31" s="249" t="s">
        <v>129</v>
      </c>
      <c r="C31" s="9"/>
      <c r="D31" s="9"/>
      <c r="E31" s="125">
        <f>9146.06+964770.97</f>
        <v>973917.03</v>
      </c>
      <c r="F31" s="9"/>
      <c r="G31" s="224"/>
      <c r="H31" s="9"/>
      <c r="I31" s="9"/>
      <c r="J31" s="9"/>
      <c r="K31" s="125">
        <f>9146.06+1085367.34</f>
        <v>1094513.4000000001</v>
      </c>
      <c r="L31" s="9"/>
      <c r="M31" s="224"/>
      <c r="N31" s="145"/>
      <c r="O31" s="132" t="s">
        <v>14</v>
      </c>
      <c r="P31" s="163"/>
      <c r="Q31" s="132"/>
      <c r="R31" s="192"/>
      <c r="S31" s="7"/>
      <c r="T31" s="122"/>
      <c r="U31" s="1"/>
    </row>
    <row r="32" spans="1:22" s="2" customFormat="1">
      <c r="A32" s="11"/>
      <c r="B32" s="249" t="s">
        <v>170</v>
      </c>
      <c r="C32" s="224"/>
      <c r="D32" s="224"/>
      <c r="E32" s="126">
        <v>750000</v>
      </c>
      <c r="F32" s="224"/>
      <c r="G32" s="152">
        <f>E31-E32</f>
        <v>223917.03000000003</v>
      </c>
      <c r="H32" s="224"/>
      <c r="I32" s="224"/>
      <c r="J32" s="224"/>
      <c r="K32" s="126">
        <v>600000</v>
      </c>
      <c r="L32" s="224"/>
      <c r="M32" s="152">
        <f>K31-K32</f>
        <v>494513.40000000014</v>
      </c>
      <c r="N32" s="145"/>
      <c r="O32" s="132" t="s">
        <v>15</v>
      </c>
      <c r="P32" s="132"/>
      <c r="Q32" s="132"/>
      <c r="R32" s="192"/>
      <c r="S32" s="7"/>
      <c r="T32" s="122"/>
      <c r="U32" s="1"/>
    </row>
    <row r="33" spans="1:21" s="2" customFormat="1">
      <c r="A33" s="11"/>
      <c r="B33" s="249"/>
      <c r="C33" s="9"/>
      <c r="D33" s="9"/>
      <c r="E33" s="125"/>
      <c r="F33" s="9"/>
      <c r="G33" s="125">
        <f>G29+G32</f>
        <v>229717.14</v>
      </c>
      <c r="H33" s="9"/>
      <c r="I33" s="9"/>
      <c r="J33" s="9"/>
      <c r="K33" s="125"/>
      <c r="L33" s="9"/>
      <c r="M33" s="125">
        <f>SUM(M29:M32)</f>
        <v>506433.32000000007</v>
      </c>
      <c r="N33" s="145"/>
      <c r="O33" s="129" t="s">
        <v>153</v>
      </c>
      <c r="P33" s="121">
        <v>9137137.4400000013</v>
      </c>
      <c r="Q33" s="122"/>
      <c r="R33" s="195">
        <v>10184630.359999999</v>
      </c>
      <c r="S33" s="7"/>
      <c r="T33" s="122"/>
      <c r="U33" s="1"/>
    </row>
    <row r="34" spans="1:21" s="2" customFormat="1">
      <c r="A34" s="11"/>
      <c r="B34" s="249"/>
      <c r="C34" s="9"/>
      <c r="D34" s="9"/>
      <c r="E34" s="125"/>
      <c r="F34" s="9"/>
      <c r="G34" s="125"/>
      <c r="H34" s="9"/>
      <c r="I34" s="9"/>
      <c r="J34" s="9"/>
      <c r="K34" s="125"/>
      <c r="L34" s="9"/>
      <c r="M34" s="125"/>
      <c r="N34" s="145"/>
      <c r="O34" s="129" t="s">
        <v>178</v>
      </c>
      <c r="P34" s="152">
        <v>350</v>
      </c>
      <c r="Q34" s="122"/>
      <c r="R34" s="196">
        <v>350</v>
      </c>
      <c r="S34" s="7"/>
      <c r="T34" s="122"/>
      <c r="U34" s="1"/>
    </row>
    <row r="35" spans="1:21" s="2" customFormat="1" ht="15.75" thickBot="1">
      <c r="A35" s="11"/>
      <c r="B35" s="250" t="s">
        <v>44</v>
      </c>
      <c r="C35" s="170"/>
      <c r="D35" s="170"/>
      <c r="E35" s="170"/>
      <c r="F35" s="170"/>
      <c r="G35" s="151" t="e">
        <f>G25+G33</f>
        <v>#REF!</v>
      </c>
      <c r="H35" s="170"/>
      <c r="I35" s="170"/>
      <c r="J35" s="170"/>
      <c r="K35" s="170"/>
      <c r="L35" s="170"/>
      <c r="M35" s="151">
        <f>M25+M33</f>
        <v>55630437.700000003</v>
      </c>
      <c r="N35" s="145"/>
      <c r="O35" s="122"/>
      <c r="P35" s="153">
        <f>P33+P34</f>
        <v>9137487.4400000013</v>
      </c>
      <c r="Q35" s="122"/>
      <c r="R35" s="197">
        <f>SUM(R33:R34)</f>
        <v>10184980.359999999</v>
      </c>
      <c r="S35" s="7"/>
      <c r="T35" s="122"/>
      <c r="U35" s="1"/>
    </row>
    <row r="36" spans="1:21" s="2" customFormat="1" ht="15.75" thickTop="1">
      <c r="A36" s="11"/>
      <c r="B36" s="140"/>
      <c r="C36" s="122"/>
      <c r="D36" s="122"/>
      <c r="E36" s="122"/>
      <c r="F36" s="122"/>
      <c r="G36" s="122"/>
      <c r="H36" s="122"/>
      <c r="I36" s="122"/>
      <c r="J36" s="122"/>
      <c r="K36" s="122"/>
      <c r="L36" s="122"/>
      <c r="M36" s="122"/>
      <c r="N36" s="145"/>
      <c r="O36" s="122"/>
      <c r="P36" s="122"/>
      <c r="Q36" s="122"/>
      <c r="R36" s="199"/>
      <c r="S36" s="7"/>
      <c r="T36" s="122"/>
      <c r="U36" s="1"/>
    </row>
    <row r="37" spans="1:21" s="2" customFormat="1">
      <c r="A37" s="11"/>
      <c r="B37" s="245" t="s">
        <v>18</v>
      </c>
      <c r="C37" s="132"/>
      <c r="D37" s="132"/>
      <c r="E37" s="132"/>
      <c r="F37" s="132"/>
      <c r="G37" s="132"/>
      <c r="H37" s="132"/>
      <c r="I37" s="132"/>
      <c r="J37" s="132"/>
      <c r="K37" s="132"/>
      <c r="L37" s="132"/>
      <c r="M37" s="132"/>
      <c r="N37" s="145"/>
      <c r="O37" s="132" t="s">
        <v>17</v>
      </c>
      <c r="P37" s="132"/>
      <c r="Q37" s="132"/>
      <c r="R37" s="192"/>
      <c r="S37" s="6"/>
      <c r="T37" s="122"/>
      <c r="U37" s="1"/>
    </row>
    <row r="38" spans="1:21" s="2" customFormat="1">
      <c r="A38" s="11"/>
      <c r="B38" s="245" t="s">
        <v>130</v>
      </c>
      <c r="C38" s="132"/>
      <c r="D38" s="132"/>
      <c r="E38" s="132"/>
      <c r="F38" s="132"/>
      <c r="G38" s="132"/>
      <c r="H38" s="132"/>
      <c r="I38" s="132"/>
      <c r="J38" s="132"/>
      <c r="K38" s="132"/>
      <c r="L38" s="132"/>
      <c r="M38" s="132"/>
      <c r="N38" s="145"/>
      <c r="O38" s="129" t="s">
        <v>60</v>
      </c>
      <c r="P38" s="127">
        <v>1305429.5</v>
      </c>
      <c r="Q38" s="129"/>
      <c r="R38" s="198">
        <v>1164196.0900000001</v>
      </c>
      <c r="S38" s="6"/>
      <c r="T38" s="122"/>
      <c r="U38" s="1"/>
    </row>
    <row r="39" spans="1:21" s="2" customFormat="1">
      <c r="A39" s="11"/>
      <c r="B39" s="245" t="s">
        <v>131</v>
      </c>
      <c r="C39" s="132"/>
      <c r="D39" s="132"/>
      <c r="E39" s="132"/>
      <c r="F39" s="132"/>
      <c r="G39" s="132"/>
      <c r="H39" s="132"/>
      <c r="I39" s="132"/>
      <c r="J39" s="132"/>
      <c r="K39" s="132"/>
      <c r="L39" s="132"/>
      <c r="M39" s="132"/>
      <c r="N39" s="145"/>
      <c r="O39" s="129" t="s">
        <v>162</v>
      </c>
      <c r="P39" s="127">
        <v>14356.74</v>
      </c>
      <c r="Q39" s="129"/>
      <c r="R39" s="198">
        <v>109242.43</v>
      </c>
      <c r="S39" s="6"/>
      <c r="T39" s="121"/>
      <c r="U39" s="1"/>
    </row>
    <row r="40" spans="1:21" s="2" customFormat="1" ht="15.75" thickBot="1">
      <c r="A40" s="11"/>
      <c r="B40" s="245" t="s">
        <v>132</v>
      </c>
      <c r="C40" s="132"/>
      <c r="D40" s="132"/>
      <c r="E40" s="132"/>
      <c r="F40" s="132"/>
      <c r="G40" s="154">
        <v>52937.39</v>
      </c>
      <c r="H40" s="132"/>
      <c r="I40" s="132"/>
      <c r="J40" s="132"/>
      <c r="K40" s="132"/>
      <c r="L40" s="132"/>
      <c r="M40" s="154">
        <v>47908.52</v>
      </c>
      <c r="N40" s="145"/>
      <c r="O40" s="122" t="s">
        <v>158</v>
      </c>
      <c r="P40" s="121">
        <v>0</v>
      </c>
      <c r="Q40" s="122"/>
      <c r="R40" s="199">
        <v>377.75</v>
      </c>
      <c r="S40" s="6"/>
      <c r="T40" s="122"/>
      <c r="U40" s="1"/>
    </row>
    <row r="41" spans="1:21" s="2" customFormat="1" ht="15.75" thickTop="1">
      <c r="A41" s="11"/>
      <c r="B41" s="245" t="s">
        <v>20</v>
      </c>
      <c r="C41" s="132"/>
      <c r="D41" s="132"/>
      <c r="E41" s="163"/>
      <c r="F41" s="132"/>
      <c r="G41" s="132"/>
      <c r="H41" s="132"/>
      <c r="I41" s="132"/>
      <c r="J41" s="132"/>
      <c r="K41" s="163"/>
      <c r="L41" s="132"/>
      <c r="M41" s="132"/>
      <c r="N41" s="145"/>
      <c r="O41" s="129" t="s">
        <v>151</v>
      </c>
      <c r="P41" s="127">
        <f>54710.57+40479.7</f>
        <v>95190.26999999999</v>
      </c>
      <c r="Q41" s="129"/>
      <c r="R41" s="198">
        <v>32408.720000000001</v>
      </c>
      <c r="S41" s="6"/>
      <c r="T41" s="121"/>
      <c r="U41" s="1"/>
    </row>
    <row r="42" spans="1:21" s="2" customFormat="1">
      <c r="A42" s="11"/>
      <c r="B42" s="136" t="s">
        <v>61</v>
      </c>
      <c r="C42" s="127"/>
      <c r="D42" s="129"/>
      <c r="E42" s="127">
        <f>565857.25+120596.37</f>
        <v>686453.62</v>
      </c>
      <c r="F42" s="129"/>
      <c r="G42" s="125"/>
      <c r="H42" s="129"/>
      <c r="I42" s="127"/>
      <c r="J42" s="129"/>
      <c r="K42" s="127">
        <f>2277989.92-1085367.34</f>
        <v>1192622.5799999998</v>
      </c>
      <c r="L42" s="129"/>
      <c r="M42" s="125"/>
      <c r="N42" s="145"/>
      <c r="O42" s="129" t="s">
        <v>152</v>
      </c>
      <c r="P42" s="127">
        <v>0</v>
      </c>
      <c r="Q42" s="129"/>
      <c r="R42" s="198">
        <v>0</v>
      </c>
      <c r="S42" s="6"/>
      <c r="T42" s="201"/>
      <c r="U42" s="1"/>
    </row>
    <row r="43" spans="1:21" s="2" customFormat="1" ht="30">
      <c r="A43" s="11"/>
      <c r="B43" s="136" t="s">
        <v>170</v>
      </c>
      <c r="C43" s="129"/>
      <c r="D43" s="129"/>
      <c r="E43" s="167">
        <v>367325.31000000006</v>
      </c>
      <c r="F43" s="129"/>
      <c r="G43" s="125">
        <f>E42-E43</f>
        <v>319128.30999999994</v>
      </c>
      <c r="H43" s="129"/>
      <c r="I43" s="129"/>
      <c r="J43" s="129"/>
      <c r="K43" s="167">
        <f>334646.48+150000</f>
        <v>484646.48</v>
      </c>
      <c r="L43" s="129"/>
      <c r="M43" s="125">
        <f>K42-K43</f>
        <v>707976.09999999986</v>
      </c>
      <c r="N43" s="145"/>
      <c r="O43" s="251" t="s">
        <v>180</v>
      </c>
      <c r="P43" s="125">
        <v>1044242.88</v>
      </c>
      <c r="Q43" s="129"/>
      <c r="R43" s="189">
        <v>1026680.83</v>
      </c>
      <c r="S43" s="6"/>
      <c r="T43" s="201"/>
      <c r="U43" s="1"/>
    </row>
    <row r="44" spans="1:21" s="2" customFormat="1">
      <c r="A44" s="11"/>
      <c r="B44" s="136" t="s">
        <v>205</v>
      </c>
      <c r="C44" s="129"/>
      <c r="D44" s="129"/>
      <c r="E44" s="127"/>
      <c r="F44" s="129"/>
      <c r="G44" s="125">
        <f>14258.72-361.81</f>
        <v>13896.91</v>
      </c>
      <c r="H44" s="129"/>
      <c r="I44" s="129"/>
      <c r="J44" s="129"/>
      <c r="K44" s="127"/>
      <c r="L44" s="129"/>
      <c r="M44" s="125">
        <v>0</v>
      </c>
      <c r="N44" s="145"/>
      <c r="O44" s="129" t="s">
        <v>62</v>
      </c>
      <c r="P44" s="125">
        <v>43798.86</v>
      </c>
      <c r="Q44" s="129"/>
      <c r="R44" s="189">
        <v>3616.14</v>
      </c>
      <c r="S44" s="6"/>
      <c r="T44" s="201"/>
      <c r="U44" s="1"/>
    </row>
    <row r="45" spans="1:21" s="2" customFormat="1" ht="15.75" thickBot="1">
      <c r="A45" s="11"/>
      <c r="B45" s="136"/>
      <c r="C45" s="129"/>
      <c r="D45" s="129"/>
      <c r="E45" s="129"/>
      <c r="F45" s="129"/>
      <c r="G45" s="157">
        <f>SUM(G43:G44)</f>
        <v>333025.21999999991</v>
      </c>
      <c r="H45" s="122"/>
      <c r="I45" s="129"/>
      <c r="J45" s="129"/>
      <c r="K45" s="129"/>
      <c r="L45" s="129"/>
      <c r="M45" s="157">
        <f>SUM(M43:M44)</f>
        <v>707976.09999999986</v>
      </c>
      <c r="N45" s="145"/>
      <c r="O45" s="129"/>
      <c r="P45" s="149">
        <f>SUM(P38:P44)</f>
        <v>2503018.25</v>
      </c>
      <c r="Q45" s="129"/>
      <c r="R45" s="191">
        <f>SUM(R38:R44)</f>
        <v>2336521.96</v>
      </c>
      <c r="S45" s="6"/>
      <c r="T45" s="201"/>
      <c r="U45" s="1"/>
    </row>
    <row r="46" spans="1:21" s="2" customFormat="1" ht="15.75" thickTop="1">
      <c r="A46" s="11"/>
      <c r="B46" s="245" t="s">
        <v>21</v>
      </c>
      <c r="C46" s="132"/>
      <c r="D46" s="132"/>
      <c r="E46" s="163"/>
      <c r="F46" s="132"/>
      <c r="G46" s="132"/>
      <c r="H46" s="132"/>
      <c r="I46" s="132"/>
      <c r="J46" s="132"/>
      <c r="K46" s="163"/>
      <c r="L46" s="132"/>
      <c r="M46" s="132"/>
      <c r="N46" s="145"/>
      <c r="O46" s="122"/>
      <c r="P46" s="122"/>
      <c r="Q46" s="122"/>
      <c r="R46" s="199"/>
      <c r="S46" s="93"/>
      <c r="T46" s="201"/>
    </row>
    <row r="47" spans="1:21" s="2" customFormat="1" ht="15.75" thickBot="1">
      <c r="A47" s="11"/>
      <c r="B47" s="136" t="s">
        <v>45</v>
      </c>
      <c r="C47" s="132"/>
      <c r="D47" s="132"/>
      <c r="E47" s="163"/>
      <c r="F47" s="132"/>
      <c r="G47" s="125">
        <v>11300.92</v>
      </c>
      <c r="H47" s="132"/>
      <c r="I47" s="132"/>
      <c r="J47" s="132"/>
      <c r="K47" s="163"/>
      <c r="L47" s="132"/>
      <c r="M47" s="125">
        <v>7270.45</v>
      </c>
      <c r="N47" s="145"/>
      <c r="O47" s="132" t="s">
        <v>19</v>
      </c>
      <c r="P47" s="151">
        <f>P35+P45</f>
        <v>11640505.690000001</v>
      </c>
      <c r="Q47" s="132"/>
      <c r="R47" s="194">
        <f>R35+R45</f>
        <v>12521502.32</v>
      </c>
      <c r="S47" s="93"/>
      <c r="T47" s="202"/>
    </row>
    <row r="48" spans="1:21" s="2" customFormat="1" ht="15.75" thickTop="1">
      <c r="A48" s="11"/>
      <c r="B48" s="136" t="s">
        <v>22</v>
      </c>
      <c r="C48" s="129"/>
      <c r="D48" s="129"/>
      <c r="E48" s="128"/>
      <c r="F48" s="129"/>
      <c r="G48" s="126">
        <v>2900059.14</v>
      </c>
      <c r="H48" s="129"/>
      <c r="I48" s="129"/>
      <c r="J48" s="129"/>
      <c r="K48" s="128"/>
      <c r="L48" s="129"/>
      <c r="M48" s="126">
        <v>3103229.35</v>
      </c>
      <c r="N48" s="145"/>
      <c r="O48" s="224"/>
      <c r="P48" s="224"/>
      <c r="Q48" s="224"/>
      <c r="R48" s="199"/>
      <c r="S48" s="93"/>
      <c r="T48" s="203"/>
    </row>
    <row r="49" spans="1:22" s="2" customFormat="1" ht="15.75" thickBot="1">
      <c r="A49" s="11"/>
      <c r="B49" s="136"/>
      <c r="C49" s="129"/>
      <c r="D49" s="129"/>
      <c r="E49" s="129"/>
      <c r="F49" s="129"/>
      <c r="G49" s="151">
        <f>G47+G48</f>
        <v>2911360.06</v>
      </c>
      <c r="H49" s="129"/>
      <c r="I49" s="129"/>
      <c r="J49" s="129"/>
      <c r="K49" s="129"/>
      <c r="L49" s="129"/>
      <c r="M49" s="151">
        <f>M47+M48</f>
        <v>3110499.8000000003</v>
      </c>
      <c r="N49" s="176"/>
      <c r="O49" s="122"/>
      <c r="P49" s="122"/>
      <c r="Q49" s="122"/>
      <c r="R49" s="199"/>
      <c r="S49" s="93"/>
      <c r="T49" s="203"/>
    </row>
    <row r="50" spans="1:22" s="2" customFormat="1" ht="15.75" thickTop="1">
      <c r="A50" s="11"/>
      <c r="B50" s="136"/>
      <c r="C50" s="129"/>
      <c r="D50" s="129"/>
      <c r="E50" s="129"/>
      <c r="F50" s="129"/>
      <c r="G50" s="158"/>
      <c r="H50" s="129"/>
      <c r="I50" s="129"/>
      <c r="J50" s="129"/>
      <c r="K50" s="129"/>
      <c r="L50" s="129"/>
      <c r="M50" s="158"/>
      <c r="N50" s="176"/>
      <c r="O50" s="132"/>
      <c r="P50" s="88"/>
      <c r="Q50" s="132"/>
      <c r="R50" s="193"/>
      <c r="S50" s="93"/>
      <c r="T50" s="204"/>
    </row>
    <row r="51" spans="1:22" s="2" customFormat="1" ht="15.75" thickBot="1">
      <c r="A51" s="11"/>
      <c r="B51" s="245" t="s">
        <v>133</v>
      </c>
      <c r="C51" s="132"/>
      <c r="D51" s="132"/>
      <c r="E51" s="132"/>
      <c r="F51" s="132"/>
      <c r="G51" s="151">
        <f>G40+G45+G49</f>
        <v>3297322.67</v>
      </c>
      <c r="H51" s="132"/>
      <c r="I51" s="132"/>
      <c r="J51" s="132"/>
      <c r="K51" s="132"/>
      <c r="L51" s="132"/>
      <c r="M51" s="151">
        <f>M40+M45+M49</f>
        <v>3866384.42</v>
      </c>
      <c r="N51" s="176"/>
      <c r="O51" s="122"/>
      <c r="P51" s="121"/>
      <c r="Q51" s="122"/>
      <c r="R51" s="199"/>
      <c r="S51" s="93"/>
      <c r="T51" s="204"/>
    </row>
    <row r="52" spans="1:22" s="2" customFormat="1" ht="15.75" thickTop="1">
      <c r="A52" s="11"/>
      <c r="B52" s="140"/>
      <c r="C52" s="122"/>
      <c r="D52" s="122"/>
      <c r="E52" s="122"/>
      <c r="F52" s="122"/>
      <c r="G52" s="122"/>
      <c r="H52" s="122"/>
      <c r="I52" s="122"/>
      <c r="J52" s="122"/>
      <c r="K52" s="122"/>
      <c r="L52" s="122"/>
      <c r="M52" s="122"/>
      <c r="N52" s="176"/>
      <c r="O52" s="132" t="s">
        <v>47</v>
      </c>
      <c r="P52" s="132"/>
      <c r="Q52" s="132"/>
      <c r="R52" s="192"/>
      <c r="S52" s="11"/>
      <c r="T52" s="204"/>
    </row>
    <row r="53" spans="1:22" s="2" customFormat="1">
      <c r="A53" s="11"/>
      <c r="B53" s="245" t="s">
        <v>26</v>
      </c>
      <c r="C53" s="132"/>
      <c r="D53" s="132"/>
      <c r="E53" s="132"/>
      <c r="F53" s="132"/>
      <c r="G53" s="132"/>
      <c r="H53" s="132"/>
      <c r="I53" s="132"/>
      <c r="J53" s="132"/>
      <c r="K53" s="132"/>
      <c r="L53" s="132"/>
      <c r="M53" s="132"/>
      <c r="N53" s="176"/>
      <c r="O53" s="122" t="s">
        <v>159</v>
      </c>
      <c r="P53" s="121">
        <v>250000</v>
      </c>
      <c r="Q53" s="121">
        <v>200000</v>
      </c>
      <c r="R53" s="195">
        <v>200000</v>
      </c>
      <c r="S53" s="11"/>
      <c r="T53" s="203"/>
    </row>
    <row r="54" spans="1:22" s="2" customFormat="1">
      <c r="A54" s="11"/>
      <c r="B54" s="245" t="s">
        <v>137</v>
      </c>
      <c r="C54" s="132"/>
      <c r="D54" s="132"/>
      <c r="E54" s="132"/>
      <c r="F54" s="132"/>
      <c r="G54" s="127">
        <v>78311.539999999994</v>
      </c>
      <c r="H54" s="132"/>
      <c r="I54" s="132"/>
      <c r="J54" s="132"/>
      <c r="K54" s="132"/>
      <c r="L54" s="132"/>
      <c r="M54" s="127">
        <v>76441.05</v>
      </c>
      <c r="N54" s="176"/>
      <c r="O54" s="129" t="s">
        <v>63</v>
      </c>
      <c r="P54" s="121">
        <v>547156.74</v>
      </c>
      <c r="Q54" s="93"/>
      <c r="R54" s="195">
        <v>466235.94</v>
      </c>
      <c r="S54" s="130"/>
      <c r="T54" s="203"/>
    </row>
    <row r="55" spans="1:22" s="2" customFormat="1" ht="15.75" thickBot="1">
      <c r="A55" s="11"/>
      <c r="B55" s="181" t="s">
        <v>48</v>
      </c>
      <c r="C55" s="129"/>
      <c r="D55" s="129"/>
      <c r="E55" s="129"/>
      <c r="F55" s="129"/>
      <c r="G55" s="126">
        <v>870114.81</v>
      </c>
      <c r="H55" s="129"/>
      <c r="I55" s="129"/>
      <c r="J55" s="129"/>
      <c r="K55" s="129"/>
      <c r="L55" s="129"/>
      <c r="M55" s="126">
        <v>990614.16</v>
      </c>
      <c r="N55" s="176"/>
      <c r="O55" s="93"/>
      <c r="P55" s="149">
        <f>P53+P54</f>
        <v>797156.74</v>
      </c>
      <c r="Q55" s="129"/>
      <c r="R55" s="191">
        <f>SUM(R53:R54)</f>
        <v>666235.93999999994</v>
      </c>
      <c r="S55" s="7"/>
      <c r="T55" s="203"/>
    </row>
    <row r="56" spans="1:22" s="2" customFormat="1" ht="16.5" thickTop="1" thickBot="1">
      <c r="A56" s="11"/>
      <c r="B56" s="136"/>
      <c r="C56" s="129"/>
      <c r="D56" s="129"/>
      <c r="E56" s="129"/>
      <c r="F56" s="129"/>
      <c r="G56" s="151">
        <f>G54+G55</f>
        <v>948426.35000000009</v>
      </c>
      <c r="H56" s="129"/>
      <c r="I56" s="129"/>
      <c r="J56" s="129"/>
      <c r="K56" s="129"/>
      <c r="L56" s="129"/>
      <c r="M56" s="151">
        <f>M54+M55</f>
        <v>1067055.21</v>
      </c>
      <c r="N56" s="199"/>
      <c r="O56" s="93"/>
      <c r="P56" s="88"/>
      <c r="Q56" s="129"/>
      <c r="R56" s="193"/>
      <c r="S56" s="6"/>
      <c r="T56" s="203"/>
    </row>
    <row r="57" spans="1:22" ht="15.75" thickTop="1">
      <c r="B57" s="136"/>
      <c r="C57" s="129"/>
      <c r="D57" s="129"/>
      <c r="E57" s="129"/>
      <c r="F57" s="129"/>
      <c r="G57" s="125"/>
      <c r="H57" s="129"/>
      <c r="I57" s="129"/>
      <c r="J57" s="129"/>
      <c r="K57" s="129"/>
      <c r="L57" s="129"/>
      <c r="M57" s="125"/>
      <c r="N57" s="137"/>
      <c r="O57" s="122"/>
      <c r="P57" s="121"/>
      <c r="Q57" s="122"/>
      <c r="R57" s="195"/>
    </row>
    <row r="58" spans="1:22" s="2" customFormat="1" ht="15.75" thickBot="1">
      <c r="A58" s="11"/>
      <c r="B58" s="245" t="s">
        <v>27</v>
      </c>
      <c r="C58" s="132"/>
      <c r="D58" s="132"/>
      <c r="E58" s="132"/>
      <c r="F58" s="132"/>
      <c r="G58" s="151" t="e">
        <f>G8+G35+G51+G56</f>
        <v>#REF!</v>
      </c>
      <c r="H58" s="132"/>
      <c r="I58" s="132"/>
      <c r="J58" s="132"/>
      <c r="K58" s="132"/>
      <c r="L58" s="132"/>
      <c r="M58" s="151">
        <f>M8+M35+M51+M56</f>
        <v>60742709.450000003</v>
      </c>
      <c r="N58" s="176"/>
      <c r="O58" s="132" t="s">
        <v>49</v>
      </c>
      <c r="P58" s="151">
        <f>P24+P29+P47+P55</f>
        <v>61405065.390000008</v>
      </c>
      <c r="Q58" s="122"/>
      <c r="R58" s="194">
        <f>R24+R29+R47+R55</f>
        <v>60742709.449999996</v>
      </c>
      <c r="S58" s="93"/>
      <c r="T58" s="183" t="e">
        <f>P58-G58</f>
        <v>#REF!</v>
      </c>
      <c r="U58" s="183">
        <f>R58-M58</f>
        <v>0</v>
      </c>
      <c r="V58" s="131"/>
    </row>
    <row r="59" spans="1:22" s="2" customFormat="1" ht="15.75" thickTop="1">
      <c r="A59" s="11"/>
      <c r="B59" s="135"/>
      <c r="C59" s="4"/>
      <c r="D59" s="4"/>
      <c r="E59" s="4"/>
      <c r="F59" s="4"/>
      <c r="G59" s="4"/>
      <c r="H59" s="4"/>
      <c r="I59" s="4"/>
      <c r="J59" s="4"/>
      <c r="K59" s="4"/>
      <c r="L59" s="4"/>
      <c r="M59" s="4"/>
      <c r="N59" s="176"/>
      <c r="O59" s="122"/>
      <c r="P59" s="122"/>
      <c r="Q59" s="132"/>
      <c r="R59" s="199"/>
      <c r="S59" s="11"/>
      <c r="T59" s="88"/>
      <c r="U59" s="6"/>
    </row>
    <row r="60" spans="1:22" s="2" customFormat="1" ht="15.75" thickBot="1">
      <c r="A60" s="11"/>
      <c r="B60" s="245" t="s">
        <v>149</v>
      </c>
      <c r="C60" s="132"/>
      <c r="D60" s="132"/>
      <c r="E60" s="132"/>
      <c r="F60" s="132"/>
      <c r="G60" s="154">
        <v>16439989.34</v>
      </c>
      <c r="H60" s="132"/>
      <c r="I60" s="163"/>
      <c r="J60" s="132"/>
      <c r="K60" s="132"/>
      <c r="L60" s="132"/>
      <c r="M60" s="154">
        <v>16890754.539999999</v>
      </c>
      <c r="N60" s="176"/>
      <c r="O60" s="132" t="s">
        <v>150</v>
      </c>
      <c r="P60" s="154">
        <f>G60</f>
        <v>16439989.34</v>
      </c>
      <c r="Q60" s="93"/>
      <c r="R60" s="200">
        <v>16890754.539999999</v>
      </c>
      <c r="S60" s="11"/>
      <c r="T60" s="183">
        <f>G60-P60</f>
        <v>0</v>
      </c>
      <c r="U60" s="183">
        <f>M60-R60</f>
        <v>0</v>
      </c>
    </row>
    <row r="61" spans="1:22" s="2" customFormat="1" ht="15.75" thickTop="1">
      <c r="A61" s="11"/>
      <c r="B61" s="136"/>
      <c r="C61" s="129"/>
      <c r="D61" s="129"/>
      <c r="E61" s="129"/>
      <c r="F61" s="129"/>
      <c r="G61" s="122"/>
      <c r="H61" s="129"/>
      <c r="I61" s="129"/>
      <c r="J61" s="129"/>
      <c r="K61" s="129"/>
      <c r="L61" s="129"/>
      <c r="M61" s="122"/>
      <c r="N61" s="87"/>
      <c r="O61" s="122"/>
      <c r="P61" s="122"/>
      <c r="Q61" s="132"/>
      <c r="R61" s="199"/>
      <c r="S61" s="11"/>
      <c r="T61" s="87"/>
      <c r="U61" s="94"/>
    </row>
    <row r="62" spans="1:22" s="2" customFormat="1">
      <c r="A62" s="11"/>
      <c r="B62" s="136"/>
      <c r="C62" s="129"/>
      <c r="D62" s="129"/>
      <c r="E62" s="129"/>
      <c r="F62" s="129"/>
      <c r="G62" s="122"/>
      <c r="H62" s="129"/>
      <c r="I62" s="129"/>
      <c r="J62" s="129"/>
      <c r="K62" s="129"/>
      <c r="L62" s="129"/>
      <c r="M62" s="122"/>
      <c r="N62" s="87"/>
      <c r="O62" s="122"/>
      <c r="P62" s="122"/>
      <c r="Q62" s="132"/>
      <c r="R62" s="199"/>
      <c r="S62" s="11"/>
      <c r="T62" s="87"/>
      <c r="U62" s="8"/>
    </row>
    <row r="63" spans="1:22" s="2" customFormat="1">
      <c r="A63" s="11"/>
      <c r="B63" s="168" t="s">
        <v>175</v>
      </c>
      <c r="C63" s="129"/>
      <c r="D63" s="129"/>
      <c r="E63" s="129"/>
      <c r="F63" s="129"/>
      <c r="G63" s="122"/>
      <c r="H63" s="129"/>
      <c r="I63" s="129"/>
      <c r="J63" s="129"/>
      <c r="K63" s="129"/>
      <c r="L63" s="129"/>
      <c r="M63" s="122"/>
      <c r="N63" s="87"/>
      <c r="O63" s="122"/>
      <c r="P63" s="122"/>
      <c r="Q63" s="132"/>
      <c r="R63" s="199"/>
      <c r="S63" s="11"/>
      <c r="T63" s="87"/>
      <c r="U63" s="8"/>
    </row>
    <row r="64" spans="1:22" s="224" customFormat="1">
      <c r="A64" s="122"/>
      <c r="B64" s="136" t="s">
        <v>176</v>
      </c>
      <c r="C64" s="129"/>
      <c r="D64" s="129"/>
      <c r="E64" s="129"/>
      <c r="F64" s="129"/>
      <c r="G64" s="122"/>
      <c r="H64" s="129"/>
      <c r="I64" s="129"/>
      <c r="J64" s="129"/>
      <c r="K64" s="129"/>
      <c r="L64" s="129"/>
      <c r="M64" s="122"/>
      <c r="N64" s="87"/>
      <c r="O64" s="122"/>
      <c r="P64" s="122"/>
      <c r="Q64" s="132"/>
      <c r="R64" s="199"/>
      <c r="S64" s="122"/>
      <c r="T64" s="87"/>
      <c r="U64" s="8"/>
    </row>
    <row r="65" spans="1:22" s="224" customFormat="1">
      <c r="A65" s="122"/>
      <c r="B65" s="136" t="s">
        <v>181</v>
      </c>
      <c r="C65" s="129"/>
      <c r="D65" s="129"/>
      <c r="E65" s="129"/>
      <c r="F65" s="129"/>
      <c r="G65" s="122"/>
      <c r="H65" s="129"/>
      <c r="I65" s="129"/>
      <c r="J65" s="129"/>
      <c r="K65" s="129"/>
      <c r="L65" s="129"/>
      <c r="M65" s="122"/>
      <c r="N65" s="87"/>
      <c r="O65" s="122"/>
      <c r="P65" s="122"/>
      <c r="Q65" s="132"/>
      <c r="R65" s="199"/>
      <c r="S65" s="122"/>
      <c r="T65" s="87"/>
      <c r="U65" s="8"/>
    </row>
    <row r="66" spans="1:22" s="224" customFormat="1">
      <c r="A66" s="122"/>
      <c r="B66" s="136" t="s">
        <v>177</v>
      </c>
      <c r="C66" s="129"/>
      <c r="D66" s="129"/>
      <c r="E66" s="129"/>
      <c r="F66" s="129"/>
      <c r="G66" s="122"/>
      <c r="H66" s="129"/>
      <c r="I66" s="129"/>
      <c r="J66" s="129"/>
      <c r="K66" s="129"/>
      <c r="L66" s="129"/>
      <c r="M66" s="122"/>
      <c r="N66" s="87"/>
      <c r="O66" s="122"/>
      <c r="P66" s="122"/>
      <c r="Q66" s="132"/>
      <c r="R66" s="199"/>
      <c r="S66" s="122"/>
      <c r="T66" s="87"/>
      <c r="U66" s="8"/>
    </row>
    <row r="67" spans="1:22" s="224" customFormat="1">
      <c r="A67" s="122"/>
      <c r="B67" s="136" t="s">
        <v>202</v>
      </c>
      <c r="C67" s="129"/>
      <c r="D67" s="129"/>
      <c r="E67" s="129"/>
      <c r="F67" s="129"/>
      <c r="G67" s="122"/>
      <c r="H67" s="129"/>
      <c r="I67" s="129"/>
      <c r="J67" s="129"/>
      <c r="K67" s="129"/>
      <c r="L67" s="129"/>
      <c r="M67" s="122"/>
      <c r="N67" s="87"/>
      <c r="O67" s="122"/>
      <c r="P67" s="122"/>
      <c r="Q67" s="132"/>
      <c r="R67" s="199"/>
      <c r="S67" s="122"/>
      <c r="T67" s="87"/>
      <c r="U67" s="8"/>
    </row>
    <row r="68" spans="1:22" s="224" customFormat="1">
      <c r="A68" s="122"/>
      <c r="B68" s="136" t="s">
        <v>182</v>
      </c>
      <c r="C68" s="129"/>
      <c r="D68" s="129"/>
      <c r="E68" s="129"/>
      <c r="F68" s="129"/>
      <c r="G68" s="122"/>
      <c r="H68" s="129"/>
      <c r="I68" s="129"/>
      <c r="J68" s="129"/>
      <c r="K68" s="129"/>
      <c r="L68" s="129"/>
      <c r="M68" s="122"/>
      <c r="N68" s="87"/>
      <c r="O68" s="122"/>
      <c r="P68" s="122"/>
      <c r="Q68" s="132"/>
      <c r="R68" s="199"/>
      <c r="S68" s="122"/>
      <c r="T68" s="87"/>
      <c r="U68" s="8"/>
    </row>
    <row r="69" spans="1:22" s="224" customFormat="1">
      <c r="A69" s="122"/>
      <c r="B69" s="136" t="s">
        <v>199</v>
      </c>
      <c r="C69" s="129"/>
      <c r="D69" s="129"/>
      <c r="E69" s="129"/>
      <c r="F69" s="129"/>
      <c r="G69" s="122"/>
      <c r="H69" s="129"/>
      <c r="I69" s="129"/>
      <c r="J69" s="129"/>
      <c r="K69" s="129"/>
      <c r="L69" s="129"/>
      <c r="M69" s="122"/>
      <c r="N69" s="87"/>
      <c r="O69" s="122"/>
      <c r="P69" s="122"/>
      <c r="Q69" s="132"/>
      <c r="R69" s="199"/>
      <c r="S69" s="122"/>
      <c r="T69" s="87"/>
      <c r="U69" s="8"/>
    </row>
    <row r="70" spans="1:22" s="224" customFormat="1">
      <c r="A70" s="122"/>
      <c r="B70" s="136" t="s">
        <v>200</v>
      </c>
      <c r="C70" s="129"/>
      <c r="D70" s="129"/>
      <c r="E70" s="129"/>
      <c r="F70" s="129"/>
      <c r="G70" s="122"/>
      <c r="H70" s="129"/>
      <c r="I70" s="129"/>
      <c r="J70" s="129"/>
      <c r="K70" s="129"/>
      <c r="L70" s="129"/>
      <c r="M70" s="122"/>
      <c r="N70" s="87"/>
      <c r="O70" s="122"/>
      <c r="P70" s="122"/>
      <c r="Q70" s="132"/>
      <c r="R70" s="199"/>
      <c r="S70" s="122"/>
      <c r="T70" s="87"/>
      <c r="U70" s="8"/>
    </row>
    <row r="71" spans="1:22" s="224" customFormat="1">
      <c r="A71" s="122"/>
      <c r="B71" s="136" t="s">
        <v>201</v>
      </c>
      <c r="C71" s="129"/>
      <c r="D71" s="129"/>
      <c r="E71" s="129"/>
      <c r="F71" s="129"/>
      <c r="G71" s="122"/>
      <c r="H71" s="129"/>
      <c r="I71" s="129"/>
      <c r="J71" s="129"/>
      <c r="K71" s="129"/>
      <c r="L71" s="129"/>
      <c r="M71" s="122"/>
      <c r="N71" s="87"/>
      <c r="O71" s="122"/>
      <c r="P71" s="122"/>
      <c r="Q71" s="132"/>
      <c r="R71" s="199"/>
      <c r="S71" s="122"/>
      <c r="T71" s="87"/>
      <c r="U71" s="8"/>
    </row>
    <row r="72" spans="1:22" s="224" customFormat="1">
      <c r="A72" s="122"/>
      <c r="B72" s="136" t="s">
        <v>204</v>
      </c>
      <c r="C72" s="129"/>
      <c r="D72" s="129"/>
      <c r="E72" s="129"/>
      <c r="F72" s="129"/>
      <c r="G72" s="122"/>
      <c r="H72" s="129"/>
      <c r="I72" s="129"/>
      <c r="J72" s="129"/>
      <c r="K72" s="129"/>
      <c r="L72" s="129"/>
      <c r="M72" s="122"/>
      <c r="N72" s="87"/>
      <c r="O72" s="122"/>
      <c r="P72" s="122"/>
      <c r="Q72" s="132"/>
      <c r="R72" s="199"/>
      <c r="S72" s="122"/>
      <c r="T72" s="87"/>
      <c r="U72" s="8"/>
    </row>
    <row r="73" spans="1:22" s="224" customFormat="1">
      <c r="A73" s="122"/>
      <c r="B73" s="136" t="s">
        <v>203</v>
      </c>
      <c r="C73" s="129"/>
      <c r="D73" s="129"/>
      <c r="E73" s="129"/>
      <c r="F73" s="129"/>
      <c r="G73" s="122"/>
      <c r="H73" s="129"/>
      <c r="I73" s="129"/>
      <c r="J73" s="129"/>
      <c r="K73" s="129"/>
      <c r="L73" s="129"/>
      <c r="M73" s="122"/>
      <c r="N73" s="87"/>
      <c r="O73" s="122"/>
      <c r="P73" s="122"/>
      <c r="Q73" s="132"/>
      <c r="R73" s="199"/>
      <c r="S73" s="122"/>
      <c r="T73" s="87"/>
      <c r="U73" s="8"/>
    </row>
    <row r="74" spans="1:22" s="2" customFormat="1" ht="15.75" thickBot="1">
      <c r="A74" s="11"/>
      <c r="B74" s="252"/>
      <c r="C74" s="141"/>
      <c r="D74" s="141"/>
      <c r="E74" s="141"/>
      <c r="F74" s="141"/>
      <c r="G74" s="141"/>
      <c r="H74" s="141"/>
      <c r="I74" s="141"/>
      <c r="J74" s="141"/>
      <c r="K74" s="141"/>
      <c r="L74" s="141"/>
      <c r="M74" s="141"/>
      <c r="N74" s="253"/>
      <c r="O74" s="122"/>
      <c r="P74" s="122"/>
      <c r="Q74" s="122"/>
      <c r="R74" s="199"/>
      <c r="S74" s="11"/>
      <c r="T74" s="87"/>
      <c r="U74" s="8"/>
    </row>
    <row r="75" spans="1:22" s="2" customFormat="1">
      <c r="A75" s="11"/>
      <c r="B75" s="274" t="s">
        <v>64</v>
      </c>
      <c r="C75" s="275"/>
      <c r="D75" s="275"/>
      <c r="E75" s="275"/>
      <c r="F75" s="275"/>
      <c r="G75" s="275"/>
      <c r="H75" s="275"/>
      <c r="I75" s="275"/>
      <c r="J75" s="275"/>
      <c r="K75" s="275"/>
      <c r="L75" s="275"/>
      <c r="M75" s="275"/>
      <c r="N75" s="254"/>
      <c r="O75" s="255"/>
      <c r="P75" s="256"/>
      <c r="Q75" s="256"/>
      <c r="R75" s="257"/>
      <c r="S75" s="7"/>
      <c r="T75" s="89"/>
    </row>
    <row r="76" spans="1:22" s="2" customFormat="1">
      <c r="A76" s="11"/>
      <c r="B76" s="266" t="s">
        <v>212</v>
      </c>
      <c r="C76" s="267"/>
      <c r="D76" s="267"/>
      <c r="E76" s="267"/>
      <c r="F76" s="267"/>
      <c r="G76" s="267"/>
      <c r="H76" s="267"/>
      <c r="I76" s="267"/>
      <c r="J76" s="267"/>
      <c r="K76" s="267"/>
      <c r="L76" s="267"/>
      <c r="M76" s="267"/>
      <c r="N76" s="176"/>
      <c r="O76" s="268" t="s">
        <v>65</v>
      </c>
      <c r="P76" s="269"/>
      <c r="Q76" s="269"/>
      <c r="R76" s="270"/>
      <c r="S76" s="7"/>
      <c r="T76" s="89"/>
    </row>
    <row r="77" spans="1:22" s="2" customFormat="1">
      <c r="A77" s="11"/>
      <c r="B77" s="140"/>
      <c r="C77" s="272" t="s">
        <v>210</v>
      </c>
      <c r="D77" s="272"/>
      <c r="E77" s="272"/>
      <c r="F77" s="258"/>
      <c r="G77" s="258"/>
      <c r="H77" s="122"/>
      <c r="I77" s="272" t="s">
        <v>211</v>
      </c>
      <c r="J77" s="272"/>
      <c r="K77" s="272"/>
      <c r="L77" s="272"/>
      <c r="M77" s="272"/>
      <c r="N77" s="176"/>
      <c r="O77" s="140"/>
      <c r="P77" s="134" t="s">
        <v>2</v>
      </c>
      <c r="Q77" s="122"/>
      <c r="R77" s="259" t="s">
        <v>172</v>
      </c>
      <c r="S77" s="7"/>
      <c r="T77" s="89"/>
      <c r="U77" s="131"/>
      <c r="V77" s="131"/>
    </row>
    <row r="78" spans="1:22" s="2" customFormat="1">
      <c r="A78" s="11"/>
      <c r="B78" s="245" t="s">
        <v>23</v>
      </c>
      <c r="C78" s="132"/>
      <c r="D78" s="132"/>
      <c r="E78" s="132"/>
      <c r="F78" s="132"/>
      <c r="G78" s="132"/>
      <c r="H78" s="132"/>
      <c r="I78" s="132"/>
      <c r="J78" s="132"/>
      <c r="K78" s="132"/>
      <c r="L78" s="132"/>
      <c r="M78" s="132"/>
      <c r="N78" s="176"/>
      <c r="O78" s="136"/>
      <c r="P78" s="243" t="s">
        <v>197</v>
      </c>
      <c r="Q78" s="129"/>
      <c r="R78" s="244" t="s">
        <v>183</v>
      </c>
      <c r="S78" s="7"/>
      <c r="T78" s="184"/>
      <c r="U78" s="131"/>
      <c r="V78" s="160"/>
    </row>
    <row r="79" spans="1:22" s="2" customFormat="1">
      <c r="A79" s="11"/>
      <c r="B79" s="136" t="s">
        <v>138</v>
      </c>
      <c r="C79" s="121"/>
      <c r="D79" s="128"/>
      <c r="E79" s="127">
        <v>4918750.5</v>
      </c>
      <c r="F79" s="128"/>
      <c r="G79" s="128"/>
      <c r="H79" s="129"/>
      <c r="I79" s="121"/>
      <c r="J79" s="128"/>
      <c r="K79" s="127">
        <v>5875360.8300000001</v>
      </c>
      <c r="L79" s="128"/>
      <c r="M79" s="128"/>
      <c r="N79" s="176"/>
      <c r="O79" s="136" t="s">
        <v>184</v>
      </c>
      <c r="P79" s="125">
        <f>G106</f>
        <v>187263.78999999841</v>
      </c>
      <c r="Q79" s="129"/>
      <c r="R79" s="189">
        <v>977233.37999999966</v>
      </c>
      <c r="S79" s="11"/>
      <c r="T79" s="183">
        <f>P79-G106</f>
        <v>0</v>
      </c>
      <c r="U79" s="185">
        <f>R79-M106</f>
        <v>0</v>
      </c>
      <c r="V79" s="160"/>
    </row>
    <row r="80" spans="1:22" s="2" customFormat="1" ht="30">
      <c r="A80" s="11"/>
      <c r="B80" s="136" t="s">
        <v>124</v>
      </c>
      <c r="C80" s="128"/>
      <c r="D80" s="128"/>
      <c r="E80" s="125">
        <v>100600.31</v>
      </c>
      <c r="F80" s="128"/>
      <c r="G80" s="128"/>
      <c r="H80" s="129"/>
      <c r="I80" s="128"/>
      <c r="J80" s="128"/>
      <c r="K80" s="125">
        <v>108672.78</v>
      </c>
      <c r="L80" s="128"/>
      <c r="M80" s="128"/>
      <c r="N80" s="176"/>
      <c r="O80" s="260" t="s">
        <v>213</v>
      </c>
      <c r="P80" s="126">
        <f>R81</f>
        <v>1910966.2799999998</v>
      </c>
      <c r="Q80" s="129"/>
      <c r="R80" s="190">
        <v>933732.9</v>
      </c>
      <c r="S80" s="93"/>
      <c r="T80" s="183">
        <f>P84-P20</f>
        <v>0</v>
      </c>
      <c r="U80" s="183">
        <f>R84-R20</f>
        <v>0</v>
      </c>
      <c r="V80" s="160"/>
    </row>
    <row r="81" spans="1:22" s="2" customFormat="1" ht="15.75" thickBot="1">
      <c r="A81" s="11"/>
      <c r="B81" s="136" t="s">
        <v>66</v>
      </c>
      <c r="C81" s="128"/>
      <c r="D81" s="128"/>
      <c r="E81" s="126">
        <v>3616080.5</v>
      </c>
      <c r="F81" s="128"/>
      <c r="G81" s="121">
        <f>E79+E80+E81</f>
        <v>8635431.3099999987</v>
      </c>
      <c r="H81" s="129"/>
      <c r="I81" s="128"/>
      <c r="J81" s="128"/>
      <c r="K81" s="126">
        <v>3140476.56</v>
      </c>
      <c r="L81" s="128"/>
      <c r="M81" s="121">
        <f>K79+K80+K81</f>
        <v>9124510.1699999999</v>
      </c>
      <c r="N81" s="176"/>
      <c r="O81" s="245" t="s">
        <v>196</v>
      </c>
      <c r="P81" s="151">
        <f>SUM(P79:P80)</f>
        <v>2098230.0699999984</v>
      </c>
      <c r="Q81" s="132"/>
      <c r="R81" s="194">
        <f>R79+R80</f>
        <v>1910966.2799999998</v>
      </c>
      <c r="S81" s="93"/>
      <c r="T81" s="183">
        <f>P80-R84</f>
        <v>0</v>
      </c>
      <c r="V81" s="160"/>
    </row>
    <row r="82" spans="1:22" s="2" customFormat="1" ht="15.75" thickTop="1">
      <c r="A82" s="11"/>
      <c r="B82" s="136" t="s">
        <v>120</v>
      </c>
      <c r="C82" s="128"/>
      <c r="D82" s="128"/>
      <c r="E82" s="128"/>
      <c r="F82" s="128"/>
      <c r="G82" s="126">
        <v>5953120.0031303335</v>
      </c>
      <c r="H82" s="129"/>
      <c r="I82" s="128"/>
      <c r="J82" s="128"/>
      <c r="K82" s="128"/>
      <c r="L82" s="128"/>
      <c r="M82" s="126">
        <v>6237508.9800000004</v>
      </c>
      <c r="N82" s="242"/>
      <c r="O82" s="140"/>
      <c r="P82" s="122"/>
      <c r="Q82" s="122"/>
      <c r="R82" s="199"/>
      <c r="S82" s="93"/>
      <c r="T82" s="159"/>
      <c r="U82" s="159"/>
      <c r="V82" s="160"/>
    </row>
    <row r="83" spans="1:22" s="2" customFormat="1">
      <c r="A83" s="11"/>
      <c r="B83" s="245" t="s">
        <v>214</v>
      </c>
      <c r="C83" s="163"/>
      <c r="D83" s="163"/>
      <c r="E83" s="163"/>
      <c r="F83" s="163"/>
      <c r="G83" s="88">
        <f>G81-G82</f>
        <v>2682311.3068696652</v>
      </c>
      <c r="H83" s="132"/>
      <c r="I83" s="163"/>
      <c r="J83" s="163"/>
      <c r="K83" s="163"/>
      <c r="L83" s="163"/>
      <c r="M83" s="88">
        <f>M81-M82</f>
        <v>2887001.1899999995</v>
      </c>
      <c r="N83" s="145"/>
      <c r="O83" s="172" t="s">
        <v>198</v>
      </c>
      <c r="P83" s="126">
        <v>26582.79</v>
      </c>
      <c r="Q83" s="129"/>
      <c r="R83" s="190">
        <v>0</v>
      </c>
      <c r="S83" s="93"/>
      <c r="U83" s="160"/>
      <c r="V83" s="160"/>
    </row>
    <row r="84" spans="1:22" s="2" customFormat="1" ht="15.75" thickBot="1">
      <c r="A84" s="11"/>
      <c r="B84" s="136" t="s">
        <v>125</v>
      </c>
      <c r="C84" s="128"/>
      <c r="D84" s="128"/>
      <c r="E84" s="128"/>
      <c r="F84" s="128"/>
      <c r="G84" s="126">
        <v>92324.69</v>
      </c>
      <c r="H84" s="129"/>
      <c r="I84" s="128"/>
      <c r="J84" s="128"/>
      <c r="K84" s="128"/>
      <c r="L84" s="128"/>
      <c r="M84" s="126">
        <f>3937567.35-2567332.43</f>
        <v>1370234.92</v>
      </c>
      <c r="N84" s="145"/>
      <c r="O84" s="245" t="s">
        <v>169</v>
      </c>
      <c r="P84" s="151">
        <f>P81-P83</f>
        <v>2071647.2799999984</v>
      </c>
      <c r="Q84" s="121"/>
      <c r="R84" s="194">
        <f>R81-R83</f>
        <v>1910966.2799999998</v>
      </c>
      <c r="S84" s="93"/>
      <c r="T84" s="159"/>
      <c r="U84" s="160"/>
      <c r="V84" s="160"/>
    </row>
    <row r="85" spans="1:22" s="2" customFormat="1" ht="15.75" thickTop="1">
      <c r="A85" s="11"/>
      <c r="B85" s="245" t="s">
        <v>24</v>
      </c>
      <c r="C85" s="163"/>
      <c r="D85" s="163"/>
      <c r="E85" s="163"/>
      <c r="F85" s="163"/>
      <c r="G85" s="88">
        <f>G83+G84</f>
        <v>2774635.9968696651</v>
      </c>
      <c r="H85" s="132"/>
      <c r="I85" s="163"/>
      <c r="J85" s="163"/>
      <c r="K85" s="163"/>
      <c r="L85" s="163"/>
      <c r="M85" s="88">
        <f>SUM(M83:M84)</f>
        <v>4257236.1099999994</v>
      </c>
      <c r="N85" s="145"/>
      <c r="O85" s="224"/>
      <c r="P85" s="121"/>
      <c r="Q85" s="121"/>
      <c r="R85" s="137"/>
      <c r="S85" s="7"/>
      <c r="T85" s="159"/>
      <c r="U85" s="160"/>
      <c r="V85" s="160"/>
    </row>
    <row r="86" spans="1:22" s="2" customFormat="1">
      <c r="A86" s="11"/>
      <c r="B86" s="136" t="s">
        <v>126</v>
      </c>
      <c r="C86" s="128"/>
      <c r="D86" s="128"/>
      <c r="E86" s="121">
        <v>2924401.3668696666</v>
      </c>
      <c r="F86" s="128"/>
      <c r="G86" s="127"/>
      <c r="H86" s="129"/>
      <c r="I86" s="128"/>
      <c r="J86" s="128"/>
      <c r="K86" s="125">
        <v>3800754.19</v>
      </c>
      <c r="L86" s="128"/>
      <c r="M86" s="127"/>
      <c r="N86" s="145"/>
      <c r="O86" s="172"/>
      <c r="P86" s="93"/>
      <c r="Q86" s="93"/>
      <c r="R86" s="137"/>
      <c r="S86" s="7"/>
      <c r="T86" s="159"/>
      <c r="U86" s="160"/>
      <c r="V86" s="160"/>
    </row>
    <row r="87" spans="1:22" s="2" customFormat="1">
      <c r="A87" s="11"/>
      <c r="B87" s="136" t="s">
        <v>179</v>
      </c>
      <c r="C87" s="128"/>
      <c r="D87" s="128"/>
      <c r="E87" s="126">
        <v>13909.060000000001</v>
      </c>
      <c r="F87" s="128"/>
      <c r="G87" s="126">
        <f>SUM(E86:E87)</f>
        <v>2938310.4268696667</v>
      </c>
      <c r="H87" s="129"/>
      <c r="I87" s="128"/>
      <c r="J87" s="128"/>
      <c r="K87" s="126">
        <v>9938.32</v>
      </c>
      <c r="L87" s="128"/>
      <c r="M87" s="126">
        <f>SUM(K86:K87)</f>
        <v>3810692.51</v>
      </c>
      <c r="N87" s="145"/>
      <c r="O87" s="172"/>
      <c r="P87" s="93"/>
      <c r="Q87" s="93"/>
      <c r="R87" s="137"/>
      <c r="S87" s="7"/>
      <c r="T87" s="159"/>
      <c r="U87" s="161"/>
      <c r="V87" s="160"/>
    </row>
    <row r="88" spans="1:22" s="2" customFormat="1">
      <c r="A88" s="11"/>
      <c r="B88" s="245" t="s">
        <v>215</v>
      </c>
      <c r="C88" s="163"/>
      <c r="D88" s="163"/>
      <c r="E88" s="163"/>
      <c r="F88" s="163"/>
      <c r="G88" s="88">
        <f>G85-G87</f>
        <v>-163674.43000000156</v>
      </c>
      <c r="H88" s="132"/>
      <c r="I88" s="163"/>
      <c r="J88" s="163"/>
      <c r="K88" s="163"/>
      <c r="L88" s="163"/>
      <c r="M88" s="88">
        <f>M85-M87</f>
        <v>446543.59999999963</v>
      </c>
      <c r="N88" s="145"/>
      <c r="O88" s="172"/>
      <c r="P88" s="93"/>
      <c r="Q88" s="93"/>
      <c r="R88" s="137"/>
      <c r="S88" s="7"/>
      <c r="T88" s="89"/>
      <c r="U88" s="11"/>
    </row>
    <row r="89" spans="1:22" s="2" customFormat="1">
      <c r="A89" s="11"/>
      <c r="B89" s="245"/>
      <c r="C89" s="163"/>
      <c r="D89" s="163"/>
      <c r="E89" s="163"/>
      <c r="F89" s="163"/>
      <c r="G89" s="163"/>
      <c r="H89" s="132"/>
      <c r="I89" s="163"/>
      <c r="J89" s="163"/>
      <c r="K89" s="163"/>
      <c r="L89" s="163"/>
      <c r="M89" s="163"/>
      <c r="N89" s="145"/>
      <c r="O89" s="140"/>
      <c r="P89" s="122"/>
      <c r="Q89" s="122"/>
      <c r="R89" s="199"/>
      <c r="S89" s="7"/>
      <c r="T89" s="89"/>
      <c r="U89" s="11"/>
    </row>
    <row r="90" spans="1:22" s="2" customFormat="1">
      <c r="A90" s="11"/>
      <c r="B90" s="136" t="s">
        <v>142</v>
      </c>
      <c r="C90" s="128"/>
      <c r="D90" s="128"/>
      <c r="E90" s="127">
        <v>2285.2199999999998</v>
      </c>
      <c r="F90" s="128"/>
      <c r="G90" s="127"/>
      <c r="H90" s="129"/>
      <c r="I90" s="128"/>
      <c r="J90" s="128"/>
      <c r="K90" s="127">
        <v>13022.43</v>
      </c>
      <c r="L90" s="128"/>
      <c r="M90" s="127"/>
      <c r="N90" s="145"/>
      <c r="O90" s="172"/>
      <c r="P90" s="93"/>
      <c r="Q90" s="93"/>
      <c r="R90" s="137"/>
      <c r="S90" s="7"/>
      <c r="T90" s="89"/>
      <c r="U90" s="11"/>
    </row>
    <row r="91" spans="1:22" s="2" customFormat="1">
      <c r="A91" s="122"/>
      <c r="B91" s="136" t="s">
        <v>164</v>
      </c>
      <c r="C91" s="128"/>
      <c r="D91" s="128"/>
      <c r="E91" s="127">
        <f>E29-K29</f>
        <v>6119.8099999999977</v>
      </c>
      <c r="F91" s="128"/>
      <c r="G91" s="122"/>
      <c r="H91" s="129"/>
      <c r="I91" s="128"/>
      <c r="J91" s="128"/>
      <c r="K91" s="127">
        <v>3529.57</v>
      </c>
      <c r="L91" s="128"/>
      <c r="M91" s="122"/>
      <c r="N91" s="145"/>
      <c r="O91" s="172"/>
      <c r="P91" s="93"/>
      <c r="Q91" s="93"/>
      <c r="R91" s="137"/>
      <c r="S91" s="7"/>
      <c r="T91" s="89"/>
      <c r="U91" s="221" t="s">
        <v>195</v>
      </c>
    </row>
    <row r="92" spans="1:22" s="2" customFormat="1" ht="15.75">
      <c r="A92" s="122"/>
      <c r="B92" s="136" t="s">
        <v>163</v>
      </c>
      <c r="C92" s="128"/>
      <c r="D92" s="128"/>
      <c r="E92" s="126">
        <v>496793.9</v>
      </c>
      <c r="F92" s="128"/>
      <c r="G92" s="126">
        <f>-E92-E91+E90</f>
        <v>-500628.49000000005</v>
      </c>
      <c r="H92" s="129"/>
      <c r="I92" s="128"/>
      <c r="J92" s="128"/>
      <c r="K92" s="126">
        <v>529789.1</v>
      </c>
      <c r="L92" s="128"/>
      <c r="M92" s="126">
        <f>-K92-K91+K90</f>
        <v>-520296.23999999993</v>
      </c>
      <c r="N92" s="145"/>
      <c r="O92" s="172"/>
      <c r="P92" s="93"/>
      <c r="Q92" s="93"/>
      <c r="R92" s="137"/>
      <c r="S92" s="7"/>
      <c r="T92" s="89"/>
      <c r="U92" s="216" t="s">
        <v>190</v>
      </c>
      <c r="V92" s="217"/>
    </row>
    <row r="93" spans="1:22" s="2" customFormat="1">
      <c r="A93" s="11"/>
      <c r="B93" s="245" t="s">
        <v>216</v>
      </c>
      <c r="C93" s="163"/>
      <c r="D93" s="163"/>
      <c r="E93" s="163"/>
      <c r="F93" s="163"/>
      <c r="G93" s="88">
        <f>G88+G92</f>
        <v>-664302.92000000156</v>
      </c>
      <c r="H93" s="132"/>
      <c r="I93" s="163"/>
      <c r="J93" s="163"/>
      <c r="K93" s="163"/>
      <c r="L93" s="163"/>
      <c r="M93" s="88">
        <f>M88+M92</f>
        <v>-73752.640000000305</v>
      </c>
      <c r="N93" s="145"/>
      <c r="O93" s="172"/>
      <c r="P93" s="93"/>
      <c r="Q93" s="93"/>
      <c r="R93" s="137"/>
      <c r="S93" s="7"/>
      <c r="T93" s="89"/>
      <c r="U93" s="217" t="s">
        <v>191</v>
      </c>
      <c r="V93" s="217"/>
    </row>
    <row r="94" spans="1:22" s="2" customFormat="1">
      <c r="A94" s="11"/>
      <c r="B94" s="245" t="s">
        <v>155</v>
      </c>
      <c r="C94" s="128"/>
      <c r="D94" s="128"/>
      <c r="E94" s="128"/>
      <c r="F94" s="128"/>
      <c r="G94" s="128"/>
      <c r="H94" s="129"/>
      <c r="I94" s="128"/>
      <c r="J94" s="128"/>
      <c r="K94" s="128"/>
      <c r="L94" s="128"/>
      <c r="M94" s="128"/>
      <c r="N94" s="145"/>
      <c r="O94" s="140"/>
      <c r="P94" s="122"/>
      <c r="Q94" s="122"/>
      <c r="R94" s="199"/>
      <c r="S94" s="7"/>
      <c r="T94" s="89"/>
      <c r="U94" s="218">
        <v>42067.49</v>
      </c>
      <c r="V94" s="217" t="s">
        <v>192</v>
      </c>
    </row>
    <row r="95" spans="1:22" s="2" customFormat="1">
      <c r="A95" s="11"/>
      <c r="B95" s="136" t="s">
        <v>127</v>
      </c>
      <c r="C95" s="128"/>
      <c r="D95" s="128"/>
      <c r="E95" s="125">
        <f>952316.95+11520.97</f>
        <v>963837.91999999993</v>
      </c>
      <c r="F95" s="125"/>
      <c r="G95" s="125"/>
      <c r="H95" s="129"/>
      <c r="I95" s="128"/>
      <c r="J95" s="128"/>
      <c r="K95" s="125">
        <v>1401024.94</v>
      </c>
      <c r="L95" s="125"/>
      <c r="M95" s="125"/>
      <c r="N95" s="145"/>
      <c r="O95" s="140"/>
      <c r="P95" s="122"/>
      <c r="Q95" s="122"/>
      <c r="R95" s="199"/>
      <c r="S95" s="95"/>
      <c r="T95" s="89"/>
      <c r="U95" s="218">
        <v>2567332.4300000002</v>
      </c>
      <c r="V95" s="217" t="s">
        <v>193</v>
      </c>
    </row>
    <row r="96" spans="1:22" s="2" customFormat="1">
      <c r="A96" s="11"/>
      <c r="B96" s="136" t="s">
        <v>128</v>
      </c>
      <c r="C96" s="128"/>
      <c r="D96" s="128"/>
      <c r="E96" s="125">
        <v>458702.27</v>
      </c>
      <c r="F96" s="125"/>
      <c r="G96" s="125"/>
      <c r="H96" s="129"/>
      <c r="I96" s="128"/>
      <c r="J96" s="128"/>
      <c r="K96" s="125">
        <v>62233.97</v>
      </c>
      <c r="L96" s="125"/>
      <c r="M96" s="125"/>
      <c r="N96" s="145"/>
      <c r="O96" s="140"/>
      <c r="P96" s="122"/>
      <c r="Q96" s="122"/>
      <c r="R96" s="199"/>
      <c r="S96" s="95"/>
      <c r="T96" s="89"/>
      <c r="U96" s="219">
        <f>SUM(U94:U95)</f>
        <v>2609399.9200000004</v>
      </c>
      <c r="V96" s="217" t="s">
        <v>194</v>
      </c>
    </row>
    <row r="97" spans="1:23" s="2" customFormat="1">
      <c r="A97" s="11"/>
      <c r="B97" s="136" t="s">
        <v>168</v>
      </c>
      <c r="C97" s="128"/>
      <c r="D97" s="128"/>
      <c r="E97" s="125">
        <v>0</v>
      </c>
      <c r="F97" s="125"/>
      <c r="G97" s="125"/>
      <c r="H97" s="129"/>
      <c r="I97" s="128"/>
      <c r="J97" s="128"/>
      <c r="K97" s="125">
        <v>50000</v>
      </c>
      <c r="L97" s="125"/>
      <c r="M97" s="125"/>
      <c r="N97" s="145"/>
      <c r="O97" s="140"/>
      <c r="P97" s="122"/>
      <c r="Q97" s="122"/>
      <c r="R97" s="199"/>
      <c r="S97" s="95"/>
      <c r="T97" s="89"/>
      <c r="U97" s="11"/>
    </row>
    <row r="98" spans="1:23" s="2" customFormat="1">
      <c r="A98" s="11"/>
      <c r="B98" s="136"/>
      <c r="C98" s="128"/>
      <c r="D98" s="128"/>
      <c r="E98" s="164">
        <f>E95+E96+E97</f>
        <v>1422540.19</v>
      </c>
      <c r="F98" s="128"/>
      <c r="G98" s="128"/>
      <c r="H98" s="129"/>
      <c r="I98" s="128"/>
      <c r="J98" s="128"/>
      <c r="K98" s="164">
        <f>SUM(K95:K97)</f>
        <v>1513258.91</v>
      </c>
      <c r="L98" s="128"/>
      <c r="M98" s="128"/>
      <c r="N98" s="145"/>
      <c r="O98" s="140"/>
      <c r="P98" s="122"/>
      <c r="Q98" s="122"/>
      <c r="R98" s="199"/>
      <c r="S98" s="95"/>
      <c r="T98" s="89"/>
      <c r="U98" s="11"/>
    </row>
    <row r="99" spans="1:23" s="2" customFormat="1">
      <c r="A99" s="11"/>
      <c r="B99" s="136" t="s">
        <v>156</v>
      </c>
      <c r="C99" s="128"/>
      <c r="D99" s="128"/>
      <c r="E99" s="125"/>
      <c r="F99" s="128"/>
      <c r="G99" s="128"/>
      <c r="H99" s="129"/>
      <c r="I99" s="128"/>
      <c r="J99" s="128"/>
      <c r="K99" s="125"/>
      <c r="L99" s="128"/>
      <c r="M99" s="128"/>
      <c r="N99" s="145"/>
      <c r="O99" s="140"/>
      <c r="P99" s="122"/>
      <c r="Q99" s="122"/>
      <c r="R99" s="199"/>
      <c r="S99" s="7"/>
      <c r="T99" s="89"/>
      <c r="U99" s="11"/>
    </row>
    <row r="100" spans="1:23" s="2" customFormat="1">
      <c r="A100" s="11"/>
      <c r="B100" s="136" t="s">
        <v>157</v>
      </c>
      <c r="C100" s="127">
        <v>2011.6</v>
      </c>
      <c r="D100" s="128"/>
      <c r="E100" s="125"/>
      <c r="F100" s="128"/>
      <c r="G100" s="128"/>
      <c r="H100" s="129"/>
      <c r="I100" s="127">
        <v>0</v>
      </c>
      <c r="J100" s="128"/>
      <c r="K100" s="125"/>
      <c r="L100" s="128"/>
      <c r="M100" s="128"/>
      <c r="N100" s="145"/>
      <c r="O100" s="140"/>
      <c r="P100" s="122"/>
      <c r="Q100" s="122"/>
      <c r="R100" s="199"/>
      <c r="S100" s="7"/>
      <c r="T100" s="89"/>
      <c r="U100" s="11"/>
    </row>
    <row r="101" spans="1:23" s="2" customFormat="1">
      <c r="A101" s="11"/>
      <c r="B101" s="136" t="s">
        <v>160</v>
      </c>
      <c r="C101" s="127">
        <v>35626.51</v>
      </c>
      <c r="D101" s="128"/>
      <c r="E101" s="125"/>
      <c r="F101" s="128"/>
      <c r="G101" s="128"/>
      <c r="H101" s="129"/>
      <c r="I101" s="127">
        <v>0.17</v>
      </c>
      <c r="J101" s="128"/>
      <c r="K101" s="125"/>
      <c r="L101" s="128"/>
      <c r="M101" s="128"/>
      <c r="N101" s="145"/>
      <c r="O101" s="140"/>
      <c r="P101" s="122"/>
      <c r="Q101" s="122"/>
      <c r="R101" s="199"/>
      <c r="S101" s="7"/>
      <c r="T101" s="89"/>
      <c r="U101" s="11"/>
    </row>
    <row r="102" spans="1:23" s="2" customFormat="1">
      <c r="A102" s="11"/>
      <c r="B102" s="136" t="s">
        <v>67</v>
      </c>
      <c r="C102" s="126">
        <v>533335.37</v>
      </c>
      <c r="D102" s="128"/>
      <c r="E102" s="126">
        <f>C100+C101+C102</f>
        <v>570973.48</v>
      </c>
      <c r="F102" s="126"/>
      <c r="G102" s="165">
        <f>E98-E102</f>
        <v>851566.71</v>
      </c>
      <c r="H102" s="129"/>
      <c r="I102" s="126">
        <v>462272.72</v>
      </c>
      <c r="J102" s="128"/>
      <c r="K102" s="126">
        <f>I100+I101+I102</f>
        <v>462272.88999999996</v>
      </c>
      <c r="L102" s="126"/>
      <c r="M102" s="165">
        <f>K98-K102</f>
        <v>1050986.02</v>
      </c>
      <c r="N102" s="138"/>
      <c r="O102" s="140"/>
      <c r="P102" s="122"/>
      <c r="Q102" s="122"/>
      <c r="R102" s="199"/>
      <c r="S102" s="7"/>
      <c r="T102" s="92"/>
      <c r="U102" s="11"/>
    </row>
    <row r="103" spans="1:23" s="2" customFormat="1">
      <c r="A103" s="11"/>
      <c r="B103" s="245" t="s">
        <v>217</v>
      </c>
      <c r="C103" s="163"/>
      <c r="D103" s="163"/>
      <c r="E103" s="163"/>
      <c r="F103" s="163"/>
      <c r="G103" s="88">
        <f>G93+G102</f>
        <v>187263.78999999841</v>
      </c>
      <c r="H103" s="132"/>
      <c r="I103" s="163"/>
      <c r="J103" s="163"/>
      <c r="K103" s="163"/>
      <c r="L103" s="163"/>
      <c r="M103" s="88">
        <f>M93+M102</f>
        <v>977233.37999999966</v>
      </c>
      <c r="N103" s="199"/>
      <c r="O103" s="140"/>
      <c r="P103" s="122"/>
      <c r="Q103" s="122"/>
      <c r="R103" s="199"/>
      <c r="S103" s="7"/>
      <c r="T103" s="92"/>
      <c r="U103" s="11"/>
    </row>
    <row r="104" spans="1:23" s="2" customFormat="1">
      <c r="A104" s="11"/>
      <c r="B104" s="136" t="s">
        <v>121</v>
      </c>
      <c r="C104" s="128"/>
      <c r="D104" s="128"/>
      <c r="E104" s="125">
        <v>1610015.15</v>
      </c>
      <c r="F104" s="128"/>
      <c r="G104" s="128"/>
      <c r="H104" s="129"/>
      <c r="I104" s="128"/>
      <c r="J104" s="128"/>
      <c r="K104" s="125">
        <v>1579803.81</v>
      </c>
      <c r="L104" s="128"/>
      <c r="M104" s="128"/>
      <c r="N104" s="145"/>
      <c r="O104" s="140"/>
      <c r="P104" s="122"/>
      <c r="Q104" s="122"/>
      <c r="R104" s="199"/>
      <c r="S104" s="7"/>
      <c r="T104" s="92"/>
      <c r="U104" s="5"/>
      <c r="V104" s="7"/>
      <c r="W104" s="11"/>
    </row>
    <row r="105" spans="1:23" s="2" customFormat="1">
      <c r="A105" s="11"/>
      <c r="B105" s="136" t="s">
        <v>122</v>
      </c>
      <c r="C105" s="128"/>
      <c r="D105" s="128"/>
      <c r="E105" s="126">
        <v>1610015.15</v>
      </c>
      <c r="F105" s="125"/>
      <c r="G105" s="126">
        <f>E104-E105</f>
        <v>0</v>
      </c>
      <c r="H105" s="129"/>
      <c r="I105" s="128"/>
      <c r="J105" s="128"/>
      <c r="K105" s="126">
        <v>1579803.81</v>
      </c>
      <c r="L105" s="125"/>
      <c r="M105" s="126">
        <v>0</v>
      </c>
      <c r="N105" s="145"/>
      <c r="O105" s="140"/>
      <c r="P105" s="122"/>
      <c r="Q105" s="122"/>
      <c r="R105" s="199"/>
      <c r="S105" s="7"/>
      <c r="T105" s="92"/>
      <c r="U105" s="5"/>
      <c r="V105" s="7"/>
      <c r="W105" s="11"/>
    </row>
    <row r="106" spans="1:23" s="2" customFormat="1" ht="15.75" thickBot="1">
      <c r="A106" s="11"/>
      <c r="B106" s="245" t="s">
        <v>218</v>
      </c>
      <c r="C106" s="163"/>
      <c r="D106" s="163"/>
      <c r="E106" s="163"/>
      <c r="F106" s="163"/>
      <c r="G106" s="149">
        <f>G103</f>
        <v>187263.78999999841</v>
      </c>
      <c r="H106" s="132"/>
      <c r="I106" s="163"/>
      <c r="J106" s="163"/>
      <c r="K106" s="163"/>
      <c r="L106" s="163"/>
      <c r="M106" s="149">
        <f>M103+M105</f>
        <v>977233.37999999966</v>
      </c>
      <c r="N106" s="176"/>
      <c r="O106" s="140"/>
      <c r="P106" s="122"/>
      <c r="Q106" s="122"/>
      <c r="R106" s="199"/>
      <c r="S106" s="7"/>
      <c r="T106" s="92"/>
      <c r="U106" s="5"/>
      <c r="V106" s="7"/>
      <c r="W106" s="93"/>
    </row>
    <row r="107" spans="1:23" s="2" customFormat="1" ht="16.5" thickTop="1" thickBot="1">
      <c r="A107" s="11"/>
      <c r="B107" s="261"/>
      <c r="C107" s="262"/>
      <c r="D107" s="262"/>
      <c r="E107" s="262"/>
      <c r="F107" s="262"/>
      <c r="G107" s="263"/>
      <c r="H107" s="262"/>
      <c r="I107" s="262"/>
      <c r="J107" s="262"/>
      <c r="K107" s="262"/>
      <c r="L107" s="262"/>
      <c r="M107" s="263"/>
      <c r="N107" s="264"/>
      <c r="O107" s="252"/>
      <c r="P107" s="141"/>
      <c r="Q107" s="141"/>
      <c r="R107" s="264"/>
      <c r="S107" s="7"/>
      <c r="T107" s="92"/>
      <c r="U107" s="5"/>
      <c r="V107" s="7"/>
      <c r="W107" s="93"/>
    </row>
    <row r="108" spans="1:23" s="2" customFormat="1">
      <c r="A108" s="11"/>
      <c r="B108" s="255"/>
      <c r="C108" s="175"/>
      <c r="D108" s="175"/>
      <c r="E108" s="175"/>
      <c r="F108" s="175"/>
      <c r="G108" s="175"/>
      <c r="H108" s="175"/>
      <c r="I108" s="175"/>
      <c r="J108" s="175"/>
      <c r="K108" s="175"/>
      <c r="L108" s="175"/>
      <c r="M108" s="175"/>
      <c r="N108" s="256"/>
      <c r="O108" s="256"/>
      <c r="P108" s="256"/>
      <c r="Q108" s="256"/>
      <c r="R108" s="257"/>
      <c r="S108" s="7"/>
      <c r="T108" s="92"/>
      <c r="U108" s="5"/>
      <c r="V108" s="7"/>
      <c r="W108" s="93"/>
    </row>
    <row r="109" spans="1:23" s="2" customFormat="1">
      <c r="A109" s="11"/>
      <c r="B109" s="139"/>
      <c r="C109" s="122"/>
      <c r="D109" s="122"/>
      <c r="E109" s="122"/>
      <c r="F109" s="122"/>
      <c r="G109" s="122"/>
      <c r="H109" s="122"/>
      <c r="I109" s="123" t="s">
        <v>219</v>
      </c>
      <c r="J109" s="122"/>
      <c r="K109" s="122"/>
      <c r="L109" s="122"/>
      <c r="M109" s="224"/>
      <c r="N109" s="230"/>
      <c r="O109" s="122"/>
      <c r="P109" s="230"/>
      <c r="Q109" s="230"/>
      <c r="R109" s="137"/>
      <c r="S109" s="7"/>
      <c r="T109" s="134"/>
      <c r="U109" s="95"/>
      <c r="V109" s="96"/>
      <c r="W109" s="8"/>
    </row>
    <row r="110" spans="1:23" s="2" customFormat="1">
      <c r="A110" s="11"/>
      <c r="B110" s="140"/>
      <c r="C110" s="122"/>
      <c r="D110" s="122"/>
      <c r="E110" s="122"/>
      <c r="F110" s="122"/>
      <c r="G110" s="122"/>
      <c r="H110" s="122"/>
      <c r="I110" s="122"/>
      <c r="J110" s="122"/>
      <c r="K110" s="122"/>
      <c r="L110" s="122"/>
      <c r="M110" s="224"/>
      <c r="N110" s="230"/>
      <c r="O110" s="122"/>
      <c r="P110" s="122"/>
      <c r="Q110" s="122"/>
      <c r="R110" s="137"/>
      <c r="S110" s="7"/>
      <c r="T110" s="134"/>
      <c r="U110" s="95"/>
      <c r="V110" s="96"/>
      <c r="W110" s="8"/>
    </row>
    <row r="111" spans="1:23" s="2" customFormat="1">
      <c r="A111" s="11"/>
      <c r="B111" s="139" t="s">
        <v>68</v>
      </c>
      <c r="C111" s="224"/>
      <c r="D111" s="123"/>
      <c r="E111" s="230"/>
      <c r="F111" s="122"/>
      <c r="G111" s="123" t="s">
        <v>173</v>
      </c>
      <c r="H111" s="123"/>
      <c r="I111" s="122"/>
      <c r="J111" s="230"/>
      <c r="K111" s="123"/>
      <c r="L111" s="122"/>
      <c r="M111" s="122"/>
      <c r="N111" s="124"/>
      <c r="O111" s="230" t="s">
        <v>134</v>
      </c>
      <c r="P111" s="93"/>
      <c r="Q111" s="93"/>
      <c r="R111" s="265"/>
      <c r="S111" s="7"/>
      <c r="T111" s="134"/>
      <c r="U111" s="95"/>
      <c r="V111" s="97"/>
      <c r="W111" s="8"/>
    </row>
    <row r="112" spans="1:23" s="2" customFormat="1">
      <c r="A112" s="11"/>
      <c r="B112" s="139"/>
      <c r="C112" s="123"/>
      <c r="D112" s="123"/>
      <c r="E112" s="230"/>
      <c r="F112" s="122"/>
      <c r="G112" s="122"/>
      <c r="H112" s="123"/>
      <c r="I112" s="122"/>
      <c r="J112" s="230"/>
      <c r="K112" s="122"/>
      <c r="L112" s="122"/>
      <c r="M112" s="122"/>
      <c r="N112" s="124"/>
      <c r="O112" s="230"/>
      <c r="P112" s="93"/>
      <c r="Q112" s="93"/>
      <c r="R112" s="265"/>
      <c r="S112" s="7"/>
      <c r="T112" s="134"/>
      <c r="U112" s="95"/>
      <c r="V112" s="97"/>
      <c r="W112" s="8"/>
    </row>
    <row r="113" spans="1:28" s="2" customFormat="1">
      <c r="A113" s="11"/>
      <c r="B113" s="140"/>
      <c r="C113" s="230"/>
      <c r="D113" s="230"/>
      <c r="E113" s="230"/>
      <c r="F113" s="122"/>
      <c r="G113" s="124"/>
      <c r="H113" s="124"/>
      <c r="I113" s="122"/>
      <c r="J113" s="122"/>
      <c r="K113" s="122"/>
      <c r="L113" s="124"/>
      <c r="M113" s="124"/>
      <c r="N113" s="173"/>
      <c r="O113" s="230"/>
      <c r="P113" s="122"/>
      <c r="Q113" s="95"/>
      <c r="R113" s="199"/>
      <c r="S113" s="7"/>
      <c r="T113" s="134"/>
      <c r="U113" s="95"/>
      <c r="V113" s="97"/>
      <c r="W113" s="8"/>
    </row>
    <row r="114" spans="1:28" s="2" customFormat="1">
      <c r="A114" s="11"/>
      <c r="B114" s="140"/>
      <c r="C114" s="230"/>
      <c r="D114" s="230"/>
      <c r="E114" s="230"/>
      <c r="F114" s="122"/>
      <c r="G114" s="124"/>
      <c r="H114" s="124"/>
      <c r="I114" s="122"/>
      <c r="J114" s="122"/>
      <c r="K114" s="122"/>
      <c r="L114" s="124"/>
      <c r="M114" s="124"/>
      <c r="N114" s="173"/>
      <c r="O114" s="230"/>
      <c r="P114" s="122"/>
      <c r="Q114" s="95"/>
      <c r="R114" s="137"/>
      <c r="S114" s="116"/>
      <c r="T114" s="134"/>
      <c r="U114" s="8"/>
      <c r="V114" s="8"/>
      <c r="W114" s="8"/>
    </row>
    <row r="115" spans="1:28" s="2" customFormat="1">
      <c r="A115" s="11"/>
      <c r="B115" s="139" t="s">
        <v>220</v>
      </c>
      <c r="C115" s="224"/>
      <c r="D115" s="224"/>
      <c r="E115" s="224"/>
      <c r="F115" s="122"/>
      <c r="G115" s="271" t="s">
        <v>186</v>
      </c>
      <c r="H115" s="271"/>
      <c r="I115" s="271"/>
      <c r="J115" s="177"/>
      <c r="K115" s="177"/>
      <c r="L115" s="122"/>
      <c r="M115" s="122"/>
      <c r="N115" s="89"/>
      <c r="O115" s="230" t="s">
        <v>136</v>
      </c>
      <c r="P115" s="93"/>
      <c r="Q115" s="93"/>
      <c r="R115" s="138"/>
      <c r="S115" s="116"/>
      <c r="T115" s="134"/>
      <c r="U115" s="8"/>
      <c r="V115" s="8"/>
      <c r="W115" s="8"/>
    </row>
    <row r="116" spans="1:28" s="2" customFormat="1">
      <c r="A116" s="11"/>
      <c r="B116" s="182" t="s">
        <v>207</v>
      </c>
      <c r="C116" s="224"/>
      <c r="D116" s="224"/>
      <c r="E116" s="224"/>
      <c r="F116" s="122"/>
      <c r="G116" s="271" t="s">
        <v>187</v>
      </c>
      <c r="H116" s="271"/>
      <c r="I116" s="271"/>
      <c r="J116" s="177"/>
      <c r="K116" s="177"/>
      <c r="L116" s="122"/>
      <c r="M116" s="122"/>
      <c r="N116" s="174"/>
      <c r="O116" s="230" t="s">
        <v>135</v>
      </c>
      <c r="P116" s="122"/>
      <c r="Q116" s="93"/>
      <c r="R116" s="138"/>
      <c r="S116" s="116"/>
      <c r="T116" s="93"/>
      <c r="U116" s="90"/>
      <c r="V116" s="86"/>
      <c r="W116" s="8"/>
      <c r="X116" s="94"/>
      <c r="Y116" s="94"/>
      <c r="Z116" s="94"/>
      <c r="AA116" s="10"/>
      <c r="AB116" s="10"/>
    </row>
    <row r="117" spans="1:28" ht="15.75" thickBot="1">
      <c r="A117" s="11"/>
      <c r="B117" s="252"/>
      <c r="C117" s="141"/>
      <c r="D117" s="141"/>
      <c r="E117" s="141"/>
      <c r="F117" s="141"/>
      <c r="G117" s="141"/>
      <c r="H117" s="141"/>
      <c r="I117" s="141"/>
      <c r="J117" s="141"/>
      <c r="K117" s="142"/>
      <c r="L117" s="141"/>
      <c r="M117" s="141"/>
      <c r="N117" s="143"/>
      <c r="O117" s="144" t="s">
        <v>165</v>
      </c>
      <c r="P117" s="141"/>
      <c r="Q117" s="143"/>
      <c r="R117" s="264"/>
    </row>
    <row r="118" spans="1:28">
      <c r="B118" s="206"/>
      <c r="C118" s="207"/>
      <c r="D118" s="207"/>
      <c r="E118" s="207"/>
      <c r="F118" s="207"/>
      <c r="G118" s="207"/>
      <c r="H118" s="207"/>
      <c r="I118" s="208"/>
      <c r="J118" s="209"/>
      <c r="K118" s="209"/>
      <c r="L118" s="209"/>
      <c r="M118" s="209"/>
      <c r="N118" s="209"/>
      <c r="O118" s="209"/>
      <c r="P118" s="209"/>
      <c r="Q118" s="209"/>
      <c r="R118" s="210"/>
    </row>
    <row r="119" spans="1:28">
      <c r="B119" s="135"/>
      <c r="C119" s="4"/>
      <c r="D119" s="4"/>
      <c r="E119" s="4"/>
      <c r="F119" s="4"/>
      <c r="G119" s="4"/>
      <c r="H119" s="4"/>
      <c r="I119" s="211"/>
      <c r="J119" s="93"/>
      <c r="K119" s="93"/>
      <c r="L119" s="93"/>
      <c r="M119" s="93"/>
      <c r="N119" s="93"/>
      <c r="O119" s="93"/>
      <c r="P119" s="93"/>
      <c r="Q119" s="93"/>
      <c r="R119" s="137"/>
    </row>
    <row r="120" spans="1:28">
      <c r="B120" s="135"/>
      <c r="C120" s="4"/>
      <c r="D120" s="4"/>
      <c r="E120" s="4"/>
      <c r="F120" s="4"/>
      <c r="G120" s="4"/>
      <c r="H120" s="4"/>
      <c r="I120" s="211"/>
      <c r="J120" s="93"/>
      <c r="K120" s="93"/>
      <c r="L120" s="93"/>
      <c r="M120" s="93"/>
      <c r="N120" s="93"/>
      <c r="O120" s="93"/>
      <c r="P120" s="93"/>
      <c r="Q120" s="93"/>
      <c r="R120" s="137"/>
    </row>
    <row r="121" spans="1:28">
      <c r="B121" s="135"/>
      <c r="C121" s="4"/>
      <c r="D121" s="4"/>
      <c r="E121" s="4"/>
      <c r="F121" s="4"/>
      <c r="G121" s="4"/>
      <c r="H121" s="4"/>
      <c r="I121" s="211"/>
      <c r="J121" s="93"/>
      <c r="K121" s="93"/>
      <c r="L121" s="93"/>
      <c r="M121" s="93"/>
      <c r="N121" s="93"/>
      <c r="O121" s="93"/>
      <c r="P121" s="93"/>
      <c r="Q121" s="93"/>
      <c r="R121" s="137"/>
    </row>
    <row r="122" spans="1:28">
      <c r="B122" s="135"/>
      <c r="C122" s="4"/>
      <c r="D122" s="4"/>
      <c r="E122" s="4"/>
      <c r="F122" s="4"/>
      <c r="G122" s="4"/>
      <c r="H122" s="4"/>
      <c r="I122" s="211"/>
      <c r="J122" s="93"/>
      <c r="K122" s="93"/>
      <c r="L122" s="93"/>
      <c r="M122" s="93"/>
      <c r="N122" s="93"/>
      <c r="O122" s="93"/>
      <c r="P122" s="93"/>
      <c r="Q122" s="93"/>
      <c r="R122" s="137"/>
    </row>
    <row r="123" spans="1:28">
      <c r="B123" s="135"/>
      <c r="C123" s="4"/>
      <c r="D123" s="4"/>
      <c r="E123" s="4"/>
      <c r="F123" s="4"/>
      <c r="G123" s="4"/>
      <c r="H123" s="4"/>
      <c r="I123" s="211"/>
      <c r="J123" s="93"/>
      <c r="K123" s="93"/>
      <c r="L123" s="93"/>
      <c r="M123" s="93"/>
      <c r="N123" s="93"/>
      <c r="O123" s="93"/>
      <c r="P123" s="93"/>
      <c r="Q123" s="93"/>
      <c r="R123" s="137"/>
    </row>
    <row r="124" spans="1:28">
      <c r="B124" s="135"/>
      <c r="C124" s="4"/>
      <c r="D124" s="4"/>
      <c r="E124" s="4"/>
      <c r="F124" s="4"/>
      <c r="G124" s="4"/>
      <c r="H124" s="4"/>
      <c r="I124" s="211"/>
      <c r="J124" s="93"/>
      <c r="K124" s="93"/>
      <c r="L124" s="93"/>
      <c r="M124" s="93"/>
      <c r="N124" s="93"/>
      <c r="O124" s="93"/>
      <c r="P124" s="93"/>
      <c r="Q124" s="93"/>
      <c r="R124" s="137"/>
    </row>
    <row r="125" spans="1:28">
      <c r="B125" s="135"/>
      <c r="C125" s="4"/>
      <c r="D125" s="4"/>
      <c r="E125" s="4"/>
      <c r="F125" s="4"/>
      <c r="G125" s="4"/>
      <c r="H125" s="4"/>
      <c r="I125" s="211"/>
      <c r="J125" s="93"/>
      <c r="K125" s="93"/>
      <c r="L125" s="93"/>
      <c r="M125" s="93"/>
      <c r="N125" s="93"/>
      <c r="O125" s="93"/>
      <c r="P125" s="93"/>
      <c r="Q125" s="93"/>
      <c r="R125" s="137"/>
    </row>
    <row r="126" spans="1:28">
      <c r="B126" s="135"/>
      <c r="C126" s="4"/>
      <c r="D126" s="4"/>
      <c r="E126" s="4"/>
      <c r="F126" s="4"/>
      <c r="G126" s="4"/>
      <c r="H126" s="4"/>
      <c r="I126" s="211"/>
      <c r="J126" s="93"/>
      <c r="K126" s="93"/>
      <c r="L126" s="93"/>
      <c r="M126" s="93"/>
      <c r="N126" s="93"/>
      <c r="O126" s="93"/>
      <c r="P126" s="93"/>
      <c r="Q126" s="93"/>
      <c r="R126" s="137"/>
    </row>
    <row r="127" spans="1:28">
      <c r="B127" s="135"/>
      <c r="C127" s="4"/>
      <c r="D127" s="4"/>
      <c r="E127" s="4"/>
      <c r="F127" s="4"/>
      <c r="G127" s="4"/>
      <c r="H127" s="4"/>
      <c r="I127" s="211"/>
      <c r="J127" s="93"/>
      <c r="K127" s="93"/>
      <c r="L127" s="93"/>
      <c r="M127" s="93"/>
      <c r="N127" s="93"/>
      <c r="O127" s="93"/>
      <c r="P127" s="93"/>
      <c r="Q127" s="93"/>
      <c r="R127" s="137"/>
    </row>
    <row r="128" spans="1:28">
      <c r="B128" s="135"/>
      <c r="C128" s="4"/>
      <c r="D128" s="4"/>
      <c r="E128" s="4"/>
      <c r="F128" s="4"/>
      <c r="G128" s="4"/>
      <c r="H128" s="4"/>
      <c r="I128" s="211"/>
      <c r="J128" s="93"/>
      <c r="K128" s="93"/>
      <c r="L128" s="93"/>
      <c r="M128" s="93"/>
      <c r="N128" s="93"/>
      <c r="O128" s="93"/>
      <c r="P128" s="93"/>
      <c r="Q128" s="93"/>
      <c r="R128" s="137"/>
    </row>
    <row r="129" spans="2:18">
      <c r="B129" s="135"/>
      <c r="C129" s="4"/>
      <c r="D129" s="4"/>
      <c r="E129" s="4"/>
      <c r="F129" s="4"/>
      <c r="G129" s="4"/>
      <c r="H129" s="4"/>
      <c r="I129" s="211"/>
      <c r="J129" s="93"/>
      <c r="K129" s="93"/>
      <c r="L129" s="93"/>
      <c r="M129" s="93"/>
      <c r="N129" s="93"/>
      <c r="O129" s="93"/>
      <c r="P129" s="93"/>
      <c r="Q129" s="93"/>
      <c r="R129" s="137"/>
    </row>
    <row r="130" spans="2:18">
      <c r="B130" s="135"/>
      <c r="C130" s="4"/>
      <c r="D130" s="4"/>
      <c r="E130" s="4"/>
      <c r="F130" s="4"/>
      <c r="G130" s="4"/>
      <c r="H130" s="4"/>
      <c r="I130" s="211"/>
      <c r="J130" s="93"/>
      <c r="K130" s="93"/>
      <c r="L130" s="93"/>
      <c r="M130" s="93"/>
      <c r="N130" s="93"/>
      <c r="O130" s="93"/>
      <c r="P130" s="93"/>
      <c r="Q130" s="93"/>
      <c r="R130" s="137"/>
    </row>
    <row r="131" spans="2:18">
      <c r="B131" s="135"/>
      <c r="C131" s="4"/>
      <c r="D131" s="4"/>
      <c r="E131" s="4"/>
      <c r="F131" s="4"/>
      <c r="G131" s="4"/>
      <c r="H131" s="4"/>
      <c r="I131" s="211"/>
      <c r="J131" s="93"/>
      <c r="K131" s="93"/>
      <c r="L131" s="93"/>
      <c r="M131" s="93"/>
      <c r="N131" s="93"/>
      <c r="O131" s="93"/>
      <c r="P131" s="93"/>
      <c r="Q131" s="93"/>
      <c r="R131" s="137"/>
    </row>
    <row r="132" spans="2:18">
      <c r="B132" s="135"/>
      <c r="C132" s="4"/>
      <c r="D132" s="4"/>
      <c r="E132" s="4"/>
      <c r="F132" s="4"/>
      <c r="G132" s="4"/>
      <c r="H132" s="4"/>
      <c r="I132" s="211"/>
      <c r="J132" s="93"/>
      <c r="K132" s="93"/>
      <c r="L132" s="93"/>
      <c r="M132" s="93"/>
      <c r="N132" s="93"/>
      <c r="O132" s="93"/>
      <c r="P132" s="93"/>
      <c r="Q132" s="93"/>
      <c r="R132" s="137"/>
    </row>
    <row r="133" spans="2:18">
      <c r="B133" s="135"/>
      <c r="C133" s="4"/>
      <c r="D133" s="4"/>
      <c r="E133" s="4"/>
      <c r="F133" s="4"/>
      <c r="G133" s="4"/>
      <c r="H133" s="4"/>
      <c r="I133" s="211"/>
      <c r="J133" s="93"/>
      <c r="K133" s="93"/>
      <c r="L133" s="93"/>
      <c r="M133" s="93"/>
      <c r="N133" s="93"/>
      <c r="O133" s="93"/>
      <c r="P133" s="93"/>
      <c r="Q133" s="93"/>
      <c r="R133" s="137"/>
    </row>
    <row r="134" spans="2:18">
      <c r="B134" s="135"/>
      <c r="C134" s="4"/>
      <c r="D134" s="4"/>
      <c r="E134" s="4"/>
      <c r="F134" s="4"/>
      <c r="G134" s="4"/>
      <c r="H134" s="4"/>
      <c r="I134" s="211"/>
      <c r="J134" s="93"/>
      <c r="K134" s="93"/>
      <c r="L134" s="93"/>
      <c r="M134" s="93"/>
      <c r="N134" s="93"/>
      <c r="O134" s="93"/>
      <c r="P134" s="93"/>
      <c r="Q134" s="93"/>
      <c r="R134" s="137"/>
    </row>
    <row r="135" spans="2:18">
      <c r="B135" s="135"/>
      <c r="C135" s="4"/>
      <c r="D135" s="4"/>
      <c r="E135" s="4"/>
      <c r="F135" s="4"/>
      <c r="G135" s="4"/>
      <c r="H135" s="4"/>
      <c r="I135" s="211"/>
      <c r="J135" s="93"/>
      <c r="K135" s="93"/>
      <c r="L135" s="93"/>
      <c r="M135" s="93"/>
      <c r="N135" s="93"/>
      <c r="O135" s="93"/>
      <c r="P135" s="93"/>
      <c r="Q135" s="93"/>
      <c r="R135" s="137"/>
    </row>
    <row r="136" spans="2:18">
      <c r="B136" s="135"/>
      <c r="C136" s="4"/>
      <c r="D136" s="4"/>
      <c r="E136" s="4"/>
      <c r="F136" s="4"/>
      <c r="G136" s="4"/>
      <c r="H136" s="4"/>
      <c r="I136" s="211"/>
      <c r="J136" s="93"/>
      <c r="K136" s="93"/>
      <c r="L136" s="93"/>
      <c r="M136" s="93"/>
      <c r="N136" s="93"/>
      <c r="O136" s="93"/>
      <c r="P136" s="93"/>
      <c r="Q136" s="93"/>
      <c r="R136" s="137"/>
    </row>
    <row r="137" spans="2:18">
      <c r="B137" s="135"/>
      <c r="C137" s="4"/>
      <c r="D137" s="4"/>
      <c r="E137" s="4"/>
      <c r="F137" s="4"/>
      <c r="G137" s="4"/>
      <c r="H137" s="4"/>
      <c r="I137" s="211"/>
      <c r="J137" s="93"/>
      <c r="K137" s="93"/>
      <c r="L137" s="93"/>
      <c r="M137" s="93"/>
      <c r="N137" s="93"/>
      <c r="O137" s="93"/>
      <c r="P137" s="93"/>
      <c r="Q137" s="93"/>
      <c r="R137" s="137"/>
    </row>
    <row r="138" spans="2:18">
      <c r="B138" s="135"/>
      <c r="C138" s="4"/>
      <c r="D138" s="4"/>
      <c r="E138" s="4"/>
      <c r="F138" s="4"/>
      <c r="G138" s="4"/>
      <c r="H138" s="4"/>
      <c r="I138" s="211"/>
      <c r="J138" s="93"/>
      <c r="K138" s="93"/>
      <c r="L138" s="93"/>
      <c r="M138" s="93"/>
      <c r="N138" s="93"/>
      <c r="O138" s="93"/>
      <c r="P138" s="93"/>
      <c r="Q138" s="93"/>
      <c r="R138" s="137"/>
    </row>
    <row r="139" spans="2:18">
      <c r="B139" s="135"/>
      <c r="C139" s="4"/>
      <c r="D139" s="4"/>
      <c r="E139" s="4"/>
      <c r="F139" s="4"/>
      <c r="G139" s="4"/>
      <c r="H139" s="4"/>
      <c r="I139" s="211"/>
      <c r="J139" s="93"/>
      <c r="K139" s="93"/>
      <c r="L139" s="93"/>
      <c r="M139" s="93"/>
      <c r="N139" s="93"/>
      <c r="O139" s="93"/>
      <c r="P139" s="93"/>
      <c r="Q139" s="93"/>
      <c r="R139" s="137"/>
    </row>
    <row r="140" spans="2:18">
      <c r="B140" s="135"/>
      <c r="C140" s="4"/>
      <c r="D140" s="4"/>
      <c r="E140" s="4"/>
      <c r="F140" s="4"/>
      <c r="G140" s="4"/>
      <c r="H140" s="4"/>
      <c r="I140" s="211"/>
      <c r="J140" s="93"/>
      <c r="K140" s="93"/>
      <c r="L140" s="93"/>
      <c r="M140" s="93"/>
      <c r="N140" s="93"/>
      <c r="O140" s="93"/>
      <c r="P140" s="93"/>
      <c r="Q140" s="93"/>
      <c r="R140" s="137"/>
    </row>
    <row r="141" spans="2:18">
      <c r="B141" s="135"/>
      <c r="C141" s="4"/>
      <c r="D141" s="4"/>
      <c r="E141" s="4"/>
      <c r="F141" s="4"/>
      <c r="G141" s="4"/>
      <c r="H141" s="4"/>
      <c r="I141" s="211"/>
      <c r="J141" s="93"/>
      <c r="K141" s="93"/>
      <c r="L141" s="93"/>
      <c r="M141" s="93"/>
      <c r="N141" s="93"/>
      <c r="O141" s="93"/>
      <c r="P141" s="93"/>
      <c r="Q141" s="93"/>
      <c r="R141" s="137"/>
    </row>
    <row r="142" spans="2:18">
      <c r="B142" s="135"/>
      <c r="C142" s="4"/>
      <c r="D142" s="4"/>
      <c r="E142" s="4"/>
      <c r="F142" s="4"/>
      <c r="G142" s="4"/>
      <c r="H142" s="4"/>
      <c r="I142" s="211"/>
      <c r="J142" s="93"/>
      <c r="K142" s="93"/>
      <c r="L142" s="93"/>
      <c r="M142" s="93"/>
      <c r="N142" s="93"/>
      <c r="O142" s="93"/>
      <c r="P142" s="93"/>
      <c r="Q142" s="93"/>
      <c r="R142" s="137"/>
    </row>
    <row r="143" spans="2:18">
      <c r="B143" s="135"/>
      <c r="C143" s="4"/>
      <c r="D143" s="4"/>
      <c r="E143" s="4"/>
      <c r="F143" s="4"/>
      <c r="G143" s="4"/>
      <c r="H143" s="4"/>
      <c r="I143" s="211"/>
      <c r="J143" s="93"/>
      <c r="K143" s="93"/>
      <c r="L143" s="93"/>
      <c r="M143" s="93"/>
      <c r="N143" s="93"/>
      <c r="O143" s="93"/>
      <c r="P143" s="93"/>
      <c r="Q143" s="93"/>
      <c r="R143" s="137"/>
    </row>
    <row r="144" spans="2:18">
      <c r="B144" s="135"/>
      <c r="C144" s="4"/>
      <c r="D144" s="4"/>
      <c r="E144" s="4"/>
      <c r="F144" s="4"/>
      <c r="G144" s="4"/>
      <c r="H144" s="4"/>
      <c r="I144" s="211"/>
      <c r="J144" s="93"/>
      <c r="K144" s="93"/>
      <c r="L144" s="93"/>
      <c r="M144" s="93"/>
      <c r="N144" s="93"/>
      <c r="O144" s="93"/>
      <c r="P144" s="93"/>
      <c r="Q144" s="93"/>
      <c r="R144" s="137"/>
    </row>
    <row r="145" spans="2:18">
      <c r="B145" s="135"/>
      <c r="C145" s="4"/>
      <c r="D145" s="4"/>
      <c r="E145" s="4"/>
      <c r="F145" s="4"/>
      <c r="G145" s="4"/>
      <c r="H145" s="4"/>
      <c r="I145" s="211"/>
      <c r="J145" s="93"/>
      <c r="K145" s="93"/>
      <c r="L145" s="93"/>
      <c r="M145" s="93"/>
      <c r="N145" s="93"/>
      <c r="O145" s="93"/>
      <c r="P145" s="93"/>
      <c r="Q145" s="93"/>
      <c r="R145" s="137"/>
    </row>
    <row r="146" spans="2:18">
      <c r="B146" s="135"/>
      <c r="C146" s="4"/>
      <c r="D146" s="4"/>
      <c r="E146" s="4"/>
      <c r="F146" s="4"/>
      <c r="G146" s="4"/>
      <c r="H146" s="4"/>
      <c r="I146" s="211"/>
      <c r="J146" s="93"/>
      <c r="K146" s="93"/>
      <c r="L146" s="93"/>
      <c r="M146" s="93"/>
      <c r="N146" s="93"/>
      <c r="O146" s="93"/>
      <c r="P146" s="93"/>
      <c r="Q146" s="93"/>
      <c r="R146" s="137"/>
    </row>
    <row r="147" spans="2:18">
      <c r="B147" s="135"/>
      <c r="C147" s="4"/>
      <c r="D147" s="4"/>
      <c r="E147" s="4"/>
      <c r="F147" s="4"/>
      <c r="G147" s="4"/>
      <c r="H147" s="4"/>
      <c r="I147" s="211"/>
      <c r="J147" s="93"/>
      <c r="K147" s="93"/>
      <c r="L147" s="93"/>
      <c r="M147" s="93"/>
      <c r="N147" s="93"/>
      <c r="O147" s="93"/>
      <c r="P147" s="93"/>
      <c r="Q147" s="93"/>
      <c r="R147" s="137"/>
    </row>
    <row r="148" spans="2:18">
      <c r="B148" s="135"/>
      <c r="C148" s="4"/>
      <c r="D148" s="4"/>
      <c r="E148" s="4"/>
      <c r="F148" s="4"/>
      <c r="G148" s="4"/>
      <c r="H148" s="4"/>
      <c r="I148" s="211"/>
      <c r="J148" s="93"/>
      <c r="K148" s="93"/>
      <c r="L148" s="93"/>
      <c r="M148" s="93"/>
      <c r="N148" s="93"/>
      <c r="O148" s="93"/>
      <c r="P148" s="93"/>
      <c r="Q148" s="93"/>
      <c r="R148" s="137"/>
    </row>
    <row r="149" spans="2:18">
      <c r="B149" s="135"/>
      <c r="C149" s="4"/>
      <c r="D149" s="4"/>
      <c r="E149" s="4"/>
      <c r="F149" s="4"/>
      <c r="G149" s="4"/>
      <c r="H149" s="4"/>
      <c r="I149" s="211"/>
      <c r="J149" s="93"/>
      <c r="K149" s="93"/>
      <c r="L149" s="93"/>
      <c r="M149" s="93"/>
      <c r="N149" s="93"/>
      <c r="O149" s="93"/>
      <c r="P149" s="93"/>
      <c r="Q149" s="93"/>
      <c r="R149" s="137"/>
    </row>
    <row r="150" spans="2:18">
      <c r="B150" s="135"/>
      <c r="C150" s="4"/>
      <c r="D150" s="4"/>
      <c r="E150" s="4"/>
      <c r="F150" s="4"/>
      <c r="G150" s="4"/>
      <c r="H150" s="4"/>
      <c r="I150" s="211"/>
      <c r="J150" s="93"/>
      <c r="K150" s="93"/>
      <c r="L150" s="93"/>
      <c r="M150" s="93"/>
      <c r="N150" s="93"/>
      <c r="O150" s="93"/>
      <c r="P150" s="93"/>
      <c r="Q150" s="93"/>
      <c r="R150" s="137"/>
    </row>
    <row r="151" spans="2:18">
      <c r="B151" s="135"/>
      <c r="C151" s="4"/>
      <c r="D151" s="4"/>
      <c r="E151" s="4"/>
      <c r="F151" s="4"/>
      <c r="G151" s="4"/>
      <c r="H151" s="4"/>
      <c r="I151" s="211"/>
      <c r="J151" s="93"/>
      <c r="K151" s="93"/>
      <c r="L151" s="93"/>
      <c r="M151" s="93"/>
      <c r="N151" s="93"/>
      <c r="O151" s="93"/>
      <c r="P151" s="93"/>
      <c r="Q151" s="93"/>
      <c r="R151" s="137"/>
    </row>
    <row r="152" spans="2:18">
      <c r="B152" s="135"/>
      <c r="C152" s="4"/>
      <c r="D152" s="4"/>
      <c r="E152" s="4"/>
      <c r="F152" s="4"/>
      <c r="G152" s="4"/>
      <c r="H152" s="4"/>
      <c r="I152" s="211"/>
      <c r="J152" s="93"/>
      <c r="K152" s="93"/>
      <c r="L152" s="93"/>
      <c r="M152" s="93"/>
      <c r="N152" s="93"/>
      <c r="O152" s="93"/>
      <c r="P152" s="93"/>
      <c r="Q152" s="93"/>
      <c r="R152" s="137"/>
    </row>
    <row r="153" spans="2:18">
      <c r="B153" s="135"/>
      <c r="C153" s="4"/>
      <c r="D153" s="4"/>
      <c r="E153" s="4"/>
      <c r="F153" s="4"/>
      <c r="G153" s="4"/>
      <c r="H153" s="4"/>
      <c r="I153" s="211"/>
      <c r="J153" s="93"/>
      <c r="K153" s="93"/>
      <c r="L153" s="93"/>
      <c r="M153" s="93"/>
      <c r="N153" s="93"/>
      <c r="O153" s="93"/>
      <c r="P153" s="93"/>
      <c r="Q153" s="93"/>
      <c r="R153" s="137"/>
    </row>
    <row r="154" spans="2:18">
      <c r="B154" s="135"/>
      <c r="C154" s="4"/>
      <c r="D154" s="4"/>
      <c r="E154" s="4"/>
      <c r="F154" s="4"/>
      <c r="G154" s="4"/>
      <c r="H154" s="4"/>
      <c r="I154" s="211"/>
      <c r="J154" s="93"/>
      <c r="K154" s="93"/>
      <c r="L154" s="93"/>
      <c r="M154" s="93"/>
      <c r="N154" s="93"/>
      <c r="O154" s="93"/>
      <c r="P154" s="93"/>
      <c r="Q154" s="93"/>
      <c r="R154" s="137"/>
    </row>
    <row r="155" spans="2:18">
      <c r="B155" s="135"/>
      <c r="C155" s="4"/>
      <c r="D155" s="4"/>
      <c r="E155" s="4"/>
      <c r="F155" s="4"/>
      <c r="G155" s="4"/>
      <c r="H155" s="4"/>
      <c r="I155" s="211"/>
      <c r="J155" s="93"/>
      <c r="K155" s="93"/>
      <c r="L155" s="93"/>
      <c r="M155" s="93"/>
      <c r="N155" s="93"/>
      <c r="O155" s="93"/>
      <c r="P155" s="93"/>
      <c r="Q155" s="93"/>
      <c r="R155" s="137"/>
    </row>
    <row r="156" spans="2:18">
      <c r="B156" s="135"/>
      <c r="C156" s="4"/>
      <c r="D156" s="4"/>
      <c r="E156" s="4"/>
      <c r="F156" s="4"/>
      <c r="G156" s="4"/>
      <c r="H156" s="4"/>
      <c r="I156" s="211"/>
      <c r="J156" s="93"/>
      <c r="K156" s="93"/>
      <c r="L156" s="93"/>
      <c r="M156" s="93"/>
      <c r="N156" s="93"/>
      <c r="O156" s="93"/>
      <c r="P156" s="93"/>
      <c r="Q156" s="93"/>
      <c r="R156" s="137"/>
    </row>
    <row r="157" spans="2:18">
      <c r="B157" s="135"/>
      <c r="C157" s="4"/>
      <c r="D157" s="4"/>
      <c r="E157" s="4"/>
      <c r="F157" s="4"/>
      <c r="G157" s="4"/>
      <c r="H157" s="4"/>
      <c r="I157" s="211"/>
      <c r="J157" s="93"/>
      <c r="K157" s="93"/>
      <c r="L157" s="93"/>
      <c r="M157" s="93"/>
      <c r="N157" s="93"/>
      <c r="O157" s="93"/>
      <c r="P157" s="93"/>
      <c r="Q157" s="93"/>
      <c r="R157" s="137"/>
    </row>
    <row r="158" spans="2:18">
      <c r="B158" s="135"/>
      <c r="C158" s="4"/>
      <c r="D158" s="4"/>
      <c r="E158" s="4"/>
      <c r="F158" s="4"/>
      <c r="G158" s="4"/>
      <c r="H158" s="4"/>
      <c r="I158" s="211"/>
      <c r="J158" s="93"/>
      <c r="K158" s="93"/>
      <c r="L158" s="93"/>
      <c r="M158" s="93"/>
      <c r="N158" s="93"/>
      <c r="O158" s="93"/>
      <c r="P158" s="93"/>
      <c r="Q158" s="93"/>
      <c r="R158" s="137"/>
    </row>
    <row r="159" spans="2:18" ht="15.75" thickBot="1">
      <c r="B159" s="212"/>
      <c r="C159" s="213"/>
      <c r="D159" s="213"/>
      <c r="E159" s="213"/>
      <c r="F159" s="213"/>
      <c r="G159" s="213"/>
      <c r="H159" s="213"/>
      <c r="I159" s="214"/>
      <c r="J159" s="143"/>
      <c r="K159" s="143"/>
      <c r="L159" s="143"/>
      <c r="M159" s="143"/>
      <c r="N159" s="143"/>
      <c r="O159" s="143"/>
      <c r="P159" s="143"/>
      <c r="Q159" s="143"/>
      <c r="R159" s="215"/>
    </row>
  </sheetData>
  <mergeCells count="13">
    <mergeCell ref="B11:B12"/>
    <mergeCell ref="B75:M75"/>
    <mergeCell ref="B2:R2"/>
    <mergeCell ref="B3:R3"/>
    <mergeCell ref="B4:R4"/>
    <mergeCell ref="I5:M5"/>
    <mergeCell ref="C5:G5"/>
    <mergeCell ref="B76:M76"/>
    <mergeCell ref="O76:R76"/>
    <mergeCell ref="G115:I115"/>
    <mergeCell ref="G116:I116"/>
    <mergeCell ref="C77:E77"/>
    <mergeCell ref="I77:M77"/>
  </mergeCells>
  <phoneticPr fontId="0" type="noConversion"/>
  <printOptions horizontalCentered="1"/>
  <pageMargins left="0" right="0" top="0" bottom="0" header="0.51181102362204722" footer="0.19685039370078741"/>
  <pageSetup paperSize="8" scale="4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B8"/>
  <sheetViews>
    <sheetView workbookViewId="0"/>
  </sheetViews>
  <sheetFormatPr defaultRowHeight="12.75"/>
  <sheetData>
    <row r="1" spans="1:2">
      <c r="A1" t="s">
        <v>28</v>
      </c>
      <c r="B1" t="s">
        <v>29</v>
      </c>
    </row>
    <row r="2" spans="1:2">
      <c r="A2" t="s">
        <v>30</v>
      </c>
      <c r="B2" t="s">
        <v>31</v>
      </c>
    </row>
    <row r="3" spans="1:2">
      <c r="A3" t="s">
        <v>32</v>
      </c>
      <c r="B3" t="s">
        <v>33</v>
      </c>
    </row>
    <row r="4" spans="1:2">
      <c r="A4" t="s">
        <v>34</v>
      </c>
      <c r="B4" t="s">
        <v>35</v>
      </c>
    </row>
    <row r="5" spans="1:2">
      <c r="A5" t="s">
        <v>36</v>
      </c>
      <c r="B5" t="s">
        <v>37</v>
      </c>
    </row>
    <row r="6" spans="1:2">
      <c r="A6" t="s">
        <v>38</v>
      </c>
      <c r="B6" t="s">
        <v>39</v>
      </c>
    </row>
    <row r="7" spans="1:2">
      <c r="A7" t="s">
        <v>40</v>
      </c>
      <c r="B7" t="s">
        <v>41</v>
      </c>
    </row>
    <row r="8" spans="1:2">
      <c r="A8" t="s">
        <v>42</v>
      </c>
      <c r="B8" t="s">
        <v>43</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68"/>
  <sheetViews>
    <sheetView tabSelected="1" zoomScale="60" zoomScaleNormal="60" workbookViewId="0">
      <selection activeCell="L52" sqref="L52"/>
    </sheetView>
  </sheetViews>
  <sheetFormatPr defaultRowHeight="15"/>
  <cols>
    <col min="1" max="1" width="8.5703125" style="18" customWidth="1"/>
    <col min="2" max="2" width="45.28515625" style="22" customWidth="1"/>
    <col min="3" max="3" width="16.7109375" style="20" customWidth="1"/>
    <col min="4" max="4" width="19.28515625" style="20" customWidth="1"/>
    <col min="5" max="5" width="16.85546875" style="20" customWidth="1"/>
    <col min="6" max="6" width="16.5703125" style="21" customWidth="1"/>
    <col min="7" max="7" width="6.5703125" style="22" bestFit="1" customWidth="1"/>
    <col min="8" max="8" width="56" style="22" customWidth="1"/>
    <col min="9" max="9" width="17.7109375" style="21" customWidth="1"/>
    <col min="10" max="10" width="16.85546875" style="21" customWidth="1"/>
    <col min="11" max="11" width="20.28515625" style="21" customWidth="1"/>
    <col min="12" max="12" width="19.5703125" style="21" customWidth="1"/>
    <col min="13" max="13" width="9.140625" style="21"/>
    <col min="14" max="14" width="13" style="22" customWidth="1"/>
    <col min="15" max="15" width="13.7109375" style="22" customWidth="1"/>
    <col min="16" max="16384" width="9.140625" style="22"/>
  </cols>
  <sheetData>
    <row r="1" spans="1:14">
      <c r="B1" s="19" t="s">
        <v>69</v>
      </c>
    </row>
    <row r="2" spans="1:14">
      <c r="B2" s="23" t="s">
        <v>70</v>
      </c>
    </row>
    <row r="3" spans="1:14">
      <c r="B3" s="23" t="s">
        <v>71</v>
      </c>
      <c r="N3" s="24"/>
    </row>
    <row r="4" spans="1:14">
      <c r="B4" s="23" t="s">
        <v>167</v>
      </c>
    </row>
    <row r="5" spans="1:14">
      <c r="A5" s="25"/>
      <c r="B5" s="26"/>
      <c r="C5" s="27"/>
      <c r="D5" s="28" t="s">
        <v>72</v>
      </c>
      <c r="E5" s="27"/>
      <c r="F5" s="27"/>
      <c r="G5" s="29"/>
      <c r="H5" s="30"/>
      <c r="I5" s="31"/>
      <c r="J5" s="31"/>
      <c r="K5" s="31"/>
      <c r="L5" s="32"/>
    </row>
    <row r="6" spans="1:14">
      <c r="A6" s="33"/>
      <c r="B6" s="34" t="s">
        <v>73</v>
      </c>
      <c r="C6" s="35" t="s">
        <v>74</v>
      </c>
      <c r="D6" s="36"/>
      <c r="E6" s="35" t="s">
        <v>75</v>
      </c>
      <c r="F6" s="35"/>
      <c r="G6" s="37"/>
      <c r="H6" s="38" t="s">
        <v>76</v>
      </c>
      <c r="I6" s="39" t="s">
        <v>74</v>
      </c>
      <c r="J6" s="40"/>
      <c r="K6" s="39" t="s">
        <v>75</v>
      </c>
      <c r="L6" s="40"/>
    </row>
    <row r="7" spans="1:14">
      <c r="A7" s="41"/>
      <c r="B7" s="42"/>
      <c r="C7" s="43" t="s">
        <v>197</v>
      </c>
      <c r="D7" s="101"/>
      <c r="E7" s="43" t="s">
        <v>183</v>
      </c>
      <c r="F7" s="101"/>
      <c r="G7" s="44"/>
      <c r="H7" s="45"/>
      <c r="I7" s="46" t="s">
        <v>197</v>
      </c>
      <c r="J7" s="47"/>
      <c r="K7" s="46" t="s">
        <v>183</v>
      </c>
      <c r="L7" s="47"/>
    </row>
    <row r="8" spans="1:14">
      <c r="A8" s="48"/>
      <c r="B8" s="49" t="s">
        <v>77</v>
      </c>
      <c r="C8" s="13"/>
      <c r="D8" s="14"/>
      <c r="E8" s="13"/>
      <c r="F8" s="14"/>
      <c r="G8" s="50"/>
      <c r="H8" s="51" t="s">
        <v>78</v>
      </c>
      <c r="I8" s="52"/>
      <c r="J8" s="53"/>
      <c r="K8" s="52"/>
      <c r="L8" s="53"/>
    </row>
    <row r="9" spans="1:14">
      <c r="A9" s="33">
        <v>20</v>
      </c>
      <c r="B9" s="54" t="s">
        <v>79</v>
      </c>
      <c r="C9" s="13">
        <v>0</v>
      </c>
      <c r="D9" s="14"/>
      <c r="E9" s="13">
        <v>0</v>
      </c>
      <c r="F9" s="14"/>
      <c r="G9" s="55">
        <v>70</v>
      </c>
      <c r="H9" s="56" t="s">
        <v>80</v>
      </c>
      <c r="I9" s="52">
        <v>0</v>
      </c>
      <c r="J9" s="53"/>
      <c r="K9" s="52">
        <v>37357.480000000003</v>
      </c>
      <c r="L9" s="53"/>
      <c r="N9" s="24"/>
    </row>
    <row r="10" spans="1:14">
      <c r="A10" s="33">
        <v>21</v>
      </c>
      <c r="B10" s="54" t="s">
        <v>81</v>
      </c>
      <c r="C10" s="13">
        <v>0</v>
      </c>
      <c r="D10" s="14"/>
      <c r="E10" s="13">
        <v>0</v>
      </c>
      <c r="F10" s="14"/>
      <c r="G10" s="55">
        <v>71</v>
      </c>
      <c r="H10" s="56" t="s">
        <v>82</v>
      </c>
      <c r="I10" s="52">
        <v>0</v>
      </c>
      <c r="J10" s="53"/>
      <c r="K10" s="52">
        <v>0</v>
      </c>
      <c r="L10" s="53"/>
    </row>
    <row r="11" spans="1:14">
      <c r="A11" s="33">
        <v>22</v>
      </c>
      <c r="B11" s="54" t="s">
        <v>83</v>
      </c>
      <c r="C11" s="13">
        <v>0</v>
      </c>
      <c r="D11" s="14"/>
      <c r="E11" s="13">
        <v>0</v>
      </c>
      <c r="F11" s="14"/>
      <c r="G11" s="55">
        <v>72</v>
      </c>
      <c r="H11" s="57" t="s">
        <v>84</v>
      </c>
      <c r="I11" s="52">
        <v>100600.31</v>
      </c>
      <c r="J11" s="53"/>
      <c r="K11" s="52">
        <v>108672.78</v>
      </c>
      <c r="L11" s="53"/>
    </row>
    <row r="12" spans="1:14">
      <c r="A12" s="33">
        <v>23</v>
      </c>
      <c r="B12" s="54" t="s">
        <v>85</v>
      </c>
      <c r="C12" s="13">
        <v>0</v>
      </c>
      <c r="D12" s="14"/>
      <c r="E12" s="13">
        <v>0</v>
      </c>
      <c r="F12" s="14"/>
      <c r="G12" s="55">
        <v>73</v>
      </c>
      <c r="H12" s="56" t="s">
        <v>86</v>
      </c>
      <c r="I12" s="58">
        <v>4918750.5</v>
      </c>
      <c r="J12" s="53">
        <f>SUM(I9:I12)</f>
        <v>5019350.8099999996</v>
      </c>
      <c r="K12" s="58">
        <v>5838003.3499999996</v>
      </c>
      <c r="L12" s="53">
        <f>K9+K10+K11+K12</f>
        <v>5984033.6099999994</v>
      </c>
    </row>
    <row r="13" spans="1:14">
      <c r="A13" s="33">
        <v>24</v>
      </c>
      <c r="B13" s="54" t="s">
        <v>123</v>
      </c>
      <c r="C13" s="13">
        <v>0</v>
      </c>
      <c r="D13" s="14"/>
      <c r="E13" s="13">
        <v>0</v>
      </c>
      <c r="F13" s="14"/>
      <c r="G13" s="55"/>
      <c r="H13" s="51" t="s">
        <v>88</v>
      </c>
      <c r="I13" s="52"/>
      <c r="J13" s="53"/>
      <c r="K13" s="52"/>
      <c r="L13" s="53"/>
    </row>
    <row r="14" spans="1:14">
      <c r="A14" s="33">
        <v>25</v>
      </c>
      <c r="B14" s="54" t="s">
        <v>89</v>
      </c>
      <c r="C14" s="13">
        <v>47199.28</v>
      </c>
      <c r="D14" s="14"/>
      <c r="E14" s="13">
        <v>58453.88</v>
      </c>
      <c r="F14" s="14"/>
      <c r="G14" s="55">
        <v>74</v>
      </c>
      <c r="H14" s="59" t="s">
        <v>90</v>
      </c>
      <c r="I14" s="52">
        <v>3659629.5</v>
      </c>
      <c r="J14" s="53"/>
      <c r="K14" s="52">
        <f>5835255.8-2567332.43</f>
        <v>3267923.3699999996</v>
      </c>
      <c r="L14" s="53"/>
    </row>
    <row r="15" spans="1:14">
      <c r="A15" s="33">
        <v>26</v>
      </c>
      <c r="B15" s="54" t="s">
        <v>91</v>
      </c>
      <c r="C15" s="13">
        <v>709.24</v>
      </c>
      <c r="D15" s="14"/>
      <c r="E15" s="13">
        <v>736.02</v>
      </c>
      <c r="F15" s="14"/>
      <c r="G15" s="55">
        <v>75</v>
      </c>
      <c r="H15" s="56" t="s">
        <v>92</v>
      </c>
      <c r="I15" s="52">
        <v>48775.69</v>
      </c>
      <c r="J15" s="53"/>
      <c r="K15" s="52">
        <v>1242788.1100000001</v>
      </c>
      <c r="L15" s="53"/>
    </row>
    <row r="16" spans="1:14">
      <c r="A16" s="33">
        <v>28</v>
      </c>
      <c r="B16" s="54" t="s">
        <v>93</v>
      </c>
      <c r="C16" s="15">
        <v>0</v>
      </c>
      <c r="D16" s="16">
        <f>C9+C10+C11+C12+C13+C14+C15</f>
        <v>47908.52</v>
      </c>
      <c r="E16" s="15">
        <v>0</v>
      </c>
      <c r="F16" s="16">
        <f>E9+E10+E11+E12+E13+E14+E15</f>
        <v>59189.899999999994</v>
      </c>
      <c r="G16" s="55">
        <v>76</v>
      </c>
      <c r="H16" s="56" t="s">
        <v>94</v>
      </c>
      <c r="I16" s="58">
        <v>2285.2199999999998</v>
      </c>
      <c r="J16" s="53">
        <f>SUM(I14:I16)</f>
        <v>3710690.41</v>
      </c>
      <c r="K16" s="58">
        <v>13022.43</v>
      </c>
      <c r="L16" s="53">
        <f>K14+K15+K16</f>
        <v>4523733.9099999992</v>
      </c>
    </row>
    <row r="17" spans="1:12">
      <c r="A17" s="33"/>
      <c r="B17" s="49" t="s">
        <v>95</v>
      </c>
      <c r="C17" s="13"/>
      <c r="D17" s="14"/>
      <c r="E17" s="13"/>
      <c r="F17" s="14"/>
      <c r="G17" s="55"/>
      <c r="H17" s="56"/>
      <c r="I17" s="60"/>
      <c r="J17" s="53"/>
      <c r="K17" s="60"/>
      <c r="L17" s="53"/>
    </row>
    <row r="18" spans="1:12">
      <c r="A18" s="33">
        <v>20</v>
      </c>
      <c r="B18" s="54" t="s">
        <v>79</v>
      </c>
      <c r="C18" s="13">
        <v>0</v>
      </c>
      <c r="D18" s="14"/>
      <c r="E18" s="13">
        <v>0</v>
      </c>
      <c r="F18" s="14"/>
      <c r="G18" s="55"/>
      <c r="H18" s="61"/>
      <c r="I18" s="52"/>
      <c r="J18" s="53"/>
      <c r="K18" s="52"/>
      <c r="L18" s="53"/>
    </row>
    <row r="19" spans="1:12">
      <c r="A19" s="33">
        <v>24</v>
      </c>
      <c r="B19" s="54" t="s">
        <v>87</v>
      </c>
      <c r="C19" s="228">
        <v>0</v>
      </c>
      <c r="D19" s="14"/>
      <c r="E19" s="13">
        <v>0</v>
      </c>
      <c r="F19" s="14"/>
      <c r="G19" s="62"/>
      <c r="H19" s="56"/>
      <c r="I19" s="52"/>
      <c r="J19" s="53">
        <f>J12+J16</f>
        <v>8730041.2199999988</v>
      </c>
      <c r="K19" s="52"/>
      <c r="L19" s="53">
        <f>L12+L16</f>
        <v>10507767.52</v>
      </c>
    </row>
    <row r="20" spans="1:12">
      <c r="A20" s="33">
        <v>25</v>
      </c>
      <c r="B20" s="54" t="s">
        <v>89</v>
      </c>
      <c r="C20" s="228">
        <v>12904.29</v>
      </c>
      <c r="D20" s="14"/>
      <c r="E20" s="13">
        <v>5324.97</v>
      </c>
      <c r="F20" s="14"/>
      <c r="G20" s="62"/>
      <c r="H20" s="56"/>
      <c r="I20" s="52"/>
      <c r="J20" s="53"/>
      <c r="K20" s="52"/>
      <c r="L20" s="53"/>
    </row>
    <row r="21" spans="1:12">
      <c r="A21" s="33">
        <v>26</v>
      </c>
      <c r="B21" s="54" t="s">
        <v>91</v>
      </c>
      <c r="C21" s="228">
        <v>0</v>
      </c>
      <c r="D21" s="14"/>
      <c r="E21" s="13">
        <v>0</v>
      </c>
      <c r="F21" s="14"/>
      <c r="G21" s="62"/>
      <c r="H21" s="56"/>
      <c r="I21" s="52"/>
      <c r="J21" s="53"/>
      <c r="K21" s="52"/>
      <c r="L21" s="53"/>
    </row>
    <row r="22" spans="1:12">
      <c r="A22" s="33">
        <v>28</v>
      </c>
      <c r="B22" s="54" t="s">
        <v>93</v>
      </c>
      <c r="C22" s="229">
        <v>0</v>
      </c>
      <c r="D22" s="16">
        <f>SUM(C18:C22)</f>
        <v>12904.29</v>
      </c>
      <c r="E22" s="15">
        <v>0</v>
      </c>
      <c r="F22" s="16">
        <f>SUM(E18:E22)</f>
        <v>5324.97</v>
      </c>
      <c r="G22" s="62"/>
      <c r="H22" s="56"/>
      <c r="I22" s="52"/>
      <c r="J22" s="53"/>
      <c r="K22" s="52"/>
      <c r="L22" s="53"/>
    </row>
    <row r="23" spans="1:12">
      <c r="A23" s="33"/>
      <c r="B23" s="63" t="s">
        <v>96</v>
      </c>
      <c r="C23" s="228"/>
      <c r="D23" s="14">
        <f>D16+D22</f>
        <v>60812.81</v>
      </c>
      <c r="E23" s="13"/>
      <c r="F23" s="14">
        <f>F16+F22</f>
        <v>64514.869999999995</v>
      </c>
      <c r="G23" s="62"/>
      <c r="H23" s="56"/>
      <c r="I23" s="52"/>
      <c r="J23" s="53"/>
      <c r="K23" s="52"/>
      <c r="L23" s="53"/>
    </row>
    <row r="24" spans="1:12">
      <c r="A24" s="33"/>
      <c r="B24" s="49" t="s">
        <v>97</v>
      </c>
      <c r="C24" s="228"/>
      <c r="D24" s="14"/>
      <c r="E24" s="13"/>
      <c r="F24" s="14"/>
      <c r="G24" s="62"/>
      <c r="H24" s="56"/>
      <c r="I24" s="52"/>
      <c r="J24" s="53"/>
      <c r="K24" s="52"/>
      <c r="L24" s="53"/>
    </row>
    <row r="25" spans="1:12">
      <c r="A25" s="33">
        <v>20</v>
      </c>
      <c r="B25" s="54" t="s">
        <v>79</v>
      </c>
      <c r="C25" s="228">
        <v>0</v>
      </c>
      <c r="D25" s="14"/>
      <c r="E25" s="13">
        <v>0</v>
      </c>
      <c r="F25" s="14"/>
      <c r="G25" s="62"/>
      <c r="H25" s="56"/>
      <c r="I25" s="52"/>
      <c r="J25" s="53"/>
      <c r="K25" s="52"/>
      <c r="L25" s="53"/>
    </row>
    <row r="26" spans="1:12">
      <c r="A26" s="33">
        <v>21</v>
      </c>
      <c r="B26" s="54" t="s">
        <v>81</v>
      </c>
      <c r="C26" s="228">
        <v>0</v>
      </c>
      <c r="D26" s="14"/>
      <c r="E26" s="13">
        <v>0</v>
      </c>
      <c r="F26" s="14"/>
      <c r="G26" s="62"/>
      <c r="H26" s="56"/>
      <c r="I26" s="52"/>
      <c r="J26" s="53"/>
      <c r="K26" s="52"/>
      <c r="L26" s="53"/>
    </row>
    <row r="27" spans="1:12">
      <c r="A27" s="33">
        <v>22</v>
      </c>
      <c r="B27" s="54" t="s">
        <v>83</v>
      </c>
      <c r="C27" s="228">
        <v>0</v>
      </c>
      <c r="D27" s="14"/>
      <c r="E27" s="13">
        <v>0</v>
      </c>
      <c r="F27" s="14"/>
      <c r="G27" s="62"/>
      <c r="H27" s="56"/>
      <c r="I27" s="52"/>
      <c r="J27" s="53"/>
      <c r="K27" s="52"/>
      <c r="L27" s="53"/>
    </row>
    <row r="28" spans="1:12">
      <c r="A28" s="33">
        <v>23</v>
      </c>
      <c r="B28" s="54" t="s">
        <v>98</v>
      </c>
      <c r="C28" s="228">
        <v>0</v>
      </c>
      <c r="D28" s="14"/>
      <c r="E28" s="13">
        <v>0</v>
      </c>
      <c r="F28" s="14"/>
      <c r="G28" s="62"/>
      <c r="H28" s="56"/>
      <c r="I28" s="52"/>
      <c r="J28" s="53"/>
      <c r="K28" s="52"/>
      <c r="L28" s="53"/>
    </row>
    <row r="29" spans="1:12">
      <c r="A29" s="33">
        <v>24</v>
      </c>
      <c r="B29" s="54" t="s">
        <v>123</v>
      </c>
      <c r="C29" s="228">
        <v>0</v>
      </c>
      <c r="D29" s="14"/>
      <c r="E29" s="13">
        <v>0</v>
      </c>
      <c r="F29" s="14"/>
      <c r="G29" s="62"/>
      <c r="H29" s="56"/>
      <c r="I29" s="52"/>
      <c r="J29" s="53"/>
      <c r="K29" s="52"/>
      <c r="L29" s="53"/>
    </row>
    <row r="30" spans="1:12">
      <c r="A30" s="33">
        <v>25</v>
      </c>
      <c r="B30" s="54" t="s">
        <v>89</v>
      </c>
      <c r="C30" s="228">
        <v>52937.39</v>
      </c>
      <c r="D30" s="14"/>
      <c r="E30" s="13">
        <v>47199.28</v>
      </c>
      <c r="F30" s="14"/>
      <c r="G30" s="62"/>
      <c r="H30" s="56"/>
      <c r="I30" s="52"/>
      <c r="J30" s="53"/>
      <c r="K30" s="52"/>
      <c r="L30" s="53"/>
    </row>
    <row r="31" spans="1:12">
      <c r="A31" s="33">
        <v>26</v>
      </c>
      <c r="B31" s="54" t="s">
        <v>91</v>
      </c>
      <c r="C31" s="228">
        <v>0</v>
      </c>
      <c r="D31" s="14"/>
      <c r="E31" s="13">
        <v>709.24</v>
      </c>
      <c r="F31" s="14"/>
      <c r="G31" s="62"/>
      <c r="H31" s="56"/>
      <c r="I31" s="52"/>
      <c r="J31" s="53"/>
      <c r="K31" s="52"/>
      <c r="L31" s="53"/>
    </row>
    <row r="32" spans="1:12">
      <c r="A32" s="33">
        <v>28</v>
      </c>
      <c r="B32" s="54" t="s">
        <v>93</v>
      </c>
      <c r="C32" s="229">
        <v>0</v>
      </c>
      <c r="D32" s="16">
        <f>SUM(C25:C32)</f>
        <v>52937.39</v>
      </c>
      <c r="E32" s="15">
        <v>0</v>
      </c>
      <c r="F32" s="16">
        <f>SUM(E25:E32)</f>
        <v>47908.52</v>
      </c>
      <c r="G32" s="62"/>
      <c r="H32" s="56"/>
      <c r="I32" s="52"/>
      <c r="J32" s="53"/>
      <c r="K32" s="52"/>
      <c r="L32" s="53"/>
    </row>
    <row r="33" spans="1:14">
      <c r="A33" s="33"/>
      <c r="B33" s="63" t="s">
        <v>99</v>
      </c>
      <c r="C33" s="228"/>
      <c r="D33" s="14">
        <f>D23-D32</f>
        <v>7875.4199999999983</v>
      </c>
      <c r="E33" s="13"/>
      <c r="F33" s="14">
        <f>F23-F32</f>
        <v>16606.349999999999</v>
      </c>
      <c r="G33" s="62"/>
      <c r="H33" s="56"/>
      <c r="I33" s="52"/>
      <c r="J33" s="53"/>
      <c r="K33" s="52"/>
      <c r="L33" s="53"/>
    </row>
    <row r="34" spans="1:14">
      <c r="A34" s="33"/>
      <c r="B34" s="49" t="s">
        <v>100</v>
      </c>
      <c r="C34" s="228"/>
      <c r="D34" s="14"/>
      <c r="E34" s="13"/>
      <c r="F34" s="14"/>
      <c r="G34" s="62"/>
      <c r="H34" s="56"/>
      <c r="I34" s="52"/>
      <c r="J34" s="53"/>
      <c r="K34" s="52"/>
      <c r="L34" s="53"/>
    </row>
    <row r="35" spans="1:14">
      <c r="A35" s="33">
        <v>60</v>
      </c>
      <c r="B35" s="54" t="s">
        <v>101</v>
      </c>
      <c r="C35" s="228">
        <v>3292488.97</v>
      </c>
      <c r="D35" s="119"/>
      <c r="E35" s="13">
        <v>3423601.38</v>
      </c>
      <c r="F35" s="119"/>
      <c r="G35" s="62"/>
      <c r="H35" s="64"/>
      <c r="I35" s="52"/>
      <c r="J35" s="53"/>
      <c r="K35" s="52"/>
      <c r="L35" s="53"/>
    </row>
    <row r="36" spans="1:14">
      <c r="A36" s="33">
        <v>61</v>
      </c>
      <c r="B36" s="54" t="s">
        <v>102</v>
      </c>
      <c r="C36" s="118">
        <v>401910.83</v>
      </c>
      <c r="D36" s="119"/>
      <c r="E36" s="118">
        <v>413914.72</v>
      </c>
      <c r="F36" s="119"/>
      <c r="G36" s="62"/>
      <c r="H36" s="56"/>
      <c r="I36" s="52"/>
      <c r="J36" s="53"/>
      <c r="K36" s="52"/>
      <c r="L36" s="53"/>
    </row>
    <row r="37" spans="1:14">
      <c r="A37" s="33">
        <v>62</v>
      </c>
      <c r="B37" s="54" t="s">
        <v>103</v>
      </c>
      <c r="C37" s="118">
        <v>1417609.52</v>
      </c>
      <c r="D37" s="14"/>
      <c r="E37" s="118">
        <v>1468471.47</v>
      </c>
      <c r="F37" s="14"/>
      <c r="G37" s="62"/>
      <c r="H37" s="56"/>
      <c r="I37" s="52"/>
      <c r="J37" s="53"/>
      <c r="K37" s="52"/>
      <c r="L37" s="53"/>
    </row>
    <row r="38" spans="1:14">
      <c r="A38" s="33">
        <v>63</v>
      </c>
      <c r="B38" s="54" t="s">
        <v>104</v>
      </c>
      <c r="C38" s="118">
        <v>9660.3700000000008</v>
      </c>
      <c r="D38" s="119"/>
      <c r="E38" s="118">
        <v>17319.89</v>
      </c>
      <c r="F38" s="119"/>
      <c r="G38" s="62"/>
      <c r="H38" s="56"/>
      <c r="I38" s="52"/>
      <c r="J38" s="53"/>
      <c r="K38" s="52"/>
      <c r="L38" s="53"/>
    </row>
    <row r="39" spans="1:14">
      <c r="A39" s="33">
        <v>64</v>
      </c>
      <c r="B39" s="54" t="s">
        <v>105</v>
      </c>
      <c r="C39" s="118">
        <v>1083478.1100000001</v>
      </c>
      <c r="D39" s="119"/>
      <c r="E39" s="118">
        <v>1193773.48</v>
      </c>
      <c r="F39" s="119"/>
      <c r="G39" s="62"/>
      <c r="H39" s="56"/>
      <c r="I39" s="52"/>
      <c r="J39" s="53"/>
      <c r="K39" s="52"/>
      <c r="L39" s="53"/>
    </row>
    <row r="40" spans="1:14">
      <c r="A40" s="33">
        <v>65</v>
      </c>
      <c r="B40" s="54" t="s">
        <v>106</v>
      </c>
      <c r="C40" s="118">
        <v>496793.9</v>
      </c>
      <c r="D40" s="119"/>
      <c r="E40" s="118">
        <v>529789.1</v>
      </c>
      <c r="F40" s="119"/>
      <c r="G40" s="62"/>
      <c r="H40" s="56"/>
      <c r="I40" s="52"/>
      <c r="J40" s="53"/>
      <c r="K40" s="52"/>
      <c r="L40" s="53"/>
    </row>
    <row r="41" spans="1:14">
      <c r="A41" s="33">
        <v>66</v>
      </c>
      <c r="B41" s="54" t="s">
        <v>107</v>
      </c>
      <c r="C41" s="118">
        <v>1610015.15</v>
      </c>
      <c r="D41" s="119"/>
      <c r="E41" s="118">
        <v>1579803.81</v>
      </c>
      <c r="F41" s="119"/>
      <c r="G41" s="62"/>
      <c r="H41" s="56"/>
      <c r="I41" s="52"/>
      <c r="J41" s="53"/>
      <c r="K41" s="52"/>
      <c r="L41" s="53"/>
    </row>
    <row r="42" spans="1:14">
      <c r="A42" s="33">
        <v>67</v>
      </c>
      <c r="B42" s="54" t="s">
        <v>108</v>
      </c>
      <c r="C42" s="118">
        <v>1013144.11</v>
      </c>
      <c r="D42" s="119"/>
      <c r="E42" s="118">
        <v>1131155.56</v>
      </c>
      <c r="F42" s="119"/>
      <c r="G42" s="62"/>
      <c r="H42" s="56"/>
      <c r="I42" s="52"/>
      <c r="J42" s="53"/>
      <c r="K42" s="52"/>
      <c r="L42" s="53"/>
    </row>
    <row r="43" spans="1:14">
      <c r="A43" s="33">
        <v>68</v>
      </c>
      <c r="B43" s="54" t="s">
        <v>109</v>
      </c>
      <c r="C43" s="15">
        <v>61367.76</v>
      </c>
      <c r="D43" s="16">
        <f>C44</f>
        <v>9386468.7200000007</v>
      </c>
      <c r="E43" s="15">
        <v>807084.4</v>
      </c>
      <c r="F43" s="16">
        <f>SUM(E35:E43)</f>
        <v>10564913.810000001</v>
      </c>
      <c r="G43" s="62"/>
      <c r="H43" s="56"/>
      <c r="I43" s="52"/>
      <c r="J43" s="53"/>
      <c r="K43" s="52"/>
      <c r="L43" s="53"/>
    </row>
    <row r="44" spans="1:14">
      <c r="A44" s="33"/>
      <c r="B44" s="54" t="s">
        <v>110</v>
      </c>
      <c r="C44" s="118">
        <f>SUM(C35:C43)</f>
        <v>9386468.7200000007</v>
      </c>
      <c r="D44" s="14">
        <f>D33+D43</f>
        <v>9394344.1400000006</v>
      </c>
      <c r="E44" s="118">
        <f>SUM(E35:E43)</f>
        <v>10564913.810000001</v>
      </c>
      <c r="F44" s="14">
        <f>F33+F43</f>
        <v>10581520.16</v>
      </c>
      <c r="G44" s="62"/>
      <c r="H44" s="56"/>
      <c r="I44" s="52"/>
      <c r="J44" s="53"/>
      <c r="K44" s="52"/>
      <c r="L44" s="53"/>
    </row>
    <row r="45" spans="1:14">
      <c r="A45" s="33"/>
      <c r="B45" s="49" t="s">
        <v>111</v>
      </c>
      <c r="C45" s="13"/>
      <c r="D45" s="14"/>
      <c r="E45" s="13"/>
      <c r="F45" s="14"/>
      <c r="G45" s="62"/>
      <c r="H45" s="56"/>
      <c r="I45" s="52"/>
      <c r="J45" s="53"/>
      <c r="K45" s="52"/>
      <c r="L45" s="53"/>
    </row>
    <row r="46" spans="1:14">
      <c r="A46" s="33" t="s">
        <v>112</v>
      </c>
      <c r="B46" s="54" t="s">
        <v>113</v>
      </c>
      <c r="C46" s="13"/>
      <c r="D46" s="16">
        <v>0</v>
      </c>
      <c r="E46" s="13"/>
      <c r="F46" s="16">
        <v>0</v>
      </c>
      <c r="G46" s="62"/>
      <c r="H46" s="56"/>
      <c r="I46" s="52"/>
      <c r="J46" s="53"/>
      <c r="K46" s="52"/>
      <c r="L46" s="53"/>
    </row>
    <row r="47" spans="1:14">
      <c r="A47" s="33" t="s">
        <v>114</v>
      </c>
      <c r="B47" s="54" t="s">
        <v>115</v>
      </c>
      <c r="C47" s="13"/>
      <c r="D47" s="14">
        <v>0</v>
      </c>
      <c r="E47" s="13"/>
      <c r="F47" s="14">
        <v>0</v>
      </c>
      <c r="G47" s="62"/>
      <c r="H47" s="56"/>
      <c r="I47" s="52"/>
      <c r="J47" s="53"/>
      <c r="K47" s="52"/>
      <c r="L47" s="53"/>
      <c r="N47" s="65"/>
    </row>
    <row r="48" spans="1:14">
      <c r="A48" s="33"/>
      <c r="B48" s="54" t="s">
        <v>116</v>
      </c>
      <c r="C48" s="13"/>
      <c r="D48" s="14">
        <f>D44-D46-D47</f>
        <v>9394344.1400000006</v>
      </c>
      <c r="E48" s="13"/>
      <c r="F48" s="14">
        <f>F44-F46-F47</f>
        <v>10581520.16</v>
      </c>
      <c r="G48" s="62"/>
      <c r="H48" s="56"/>
      <c r="I48" s="52"/>
      <c r="J48" s="66"/>
      <c r="K48" s="52"/>
      <c r="L48" s="66"/>
      <c r="N48" s="65"/>
    </row>
    <row r="49" spans="1:15" ht="15.75" thickBot="1">
      <c r="A49" s="33" t="s">
        <v>117</v>
      </c>
      <c r="B49" s="54" t="s">
        <v>118</v>
      </c>
      <c r="C49" s="13"/>
      <c r="D49" s="17"/>
      <c r="E49" s="13"/>
      <c r="F49" s="17">
        <v>0</v>
      </c>
      <c r="G49" s="62" t="s">
        <v>119</v>
      </c>
      <c r="H49" s="56" t="s">
        <v>185</v>
      </c>
      <c r="I49" s="52"/>
      <c r="J49" s="67">
        <f>J19-D48</f>
        <v>-664302.92000000179</v>
      </c>
      <c r="K49" s="52"/>
      <c r="L49" s="67">
        <f>L19-F48</f>
        <v>-73752.640000000596</v>
      </c>
      <c r="N49" s="171"/>
      <c r="O49" s="171"/>
    </row>
    <row r="50" spans="1:15" ht="15.75" thickTop="1">
      <c r="A50" s="68"/>
      <c r="B50" s="69"/>
      <c r="C50" s="15"/>
      <c r="D50" s="16"/>
      <c r="E50" s="15"/>
      <c r="F50" s="16"/>
      <c r="G50" s="70"/>
      <c r="H50" s="71"/>
      <c r="I50" s="58"/>
      <c r="J50" s="66"/>
      <c r="K50" s="58"/>
      <c r="L50" s="66"/>
    </row>
    <row r="51" spans="1:15">
      <c r="F51" s="20"/>
    </row>
    <row r="52" spans="1:15">
      <c r="A52" s="72"/>
      <c r="B52" s="73"/>
      <c r="C52" s="74"/>
      <c r="D52" s="75"/>
      <c r="E52" s="76"/>
      <c r="F52" s="90"/>
      <c r="G52" s="78"/>
      <c r="H52" s="79"/>
      <c r="I52" s="77"/>
      <c r="J52" s="226">
        <f>J49-'ισολογισμός 2014'!G93</f>
        <v>0</v>
      </c>
      <c r="K52" s="227"/>
      <c r="L52" s="226">
        <f>L49-'ισολογισμός 2014'!M93</f>
        <v>-2.9103830456733704E-10</v>
      </c>
    </row>
    <row r="53" spans="1:15">
      <c r="A53" s="72"/>
      <c r="B53" s="73"/>
      <c r="C53" s="74"/>
      <c r="D53" s="75"/>
      <c r="E53" s="100"/>
      <c r="F53" s="99"/>
      <c r="G53" s="78"/>
      <c r="H53" s="79"/>
      <c r="I53" s="77"/>
      <c r="J53" s="80"/>
      <c r="K53" s="81"/>
      <c r="L53" s="77"/>
    </row>
    <row r="54" spans="1:15" ht="12.75" customHeight="1">
      <c r="A54" s="72"/>
      <c r="B54" s="82"/>
      <c r="C54" s="74"/>
      <c r="D54" s="83"/>
      <c r="E54" s="76"/>
      <c r="F54" s="77"/>
      <c r="G54" s="78"/>
      <c r="H54" s="84"/>
      <c r="I54" s="77"/>
      <c r="K54" s="85"/>
      <c r="L54" s="77"/>
    </row>
    <row r="55" spans="1:15" s="112" customFormat="1" ht="45" customHeight="1">
      <c r="B55" s="103" t="s">
        <v>68</v>
      </c>
      <c r="C55" s="113"/>
      <c r="D55" s="178"/>
      <c r="E55" s="286" t="s">
        <v>173</v>
      </c>
      <c r="F55" s="286"/>
      <c r="G55" s="286"/>
      <c r="H55" s="104" t="s">
        <v>134</v>
      </c>
      <c r="I55" s="114"/>
      <c r="K55" s="180"/>
      <c r="L55" s="289"/>
      <c r="M55" s="289"/>
      <c r="N55" s="289"/>
    </row>
    <row r="57" spans="1:15" s="109" customFormat="1" ht="15" customHeight="1">
      <c r="A57" s="105"/>
      <c r="B57" s="106" t="s">
        <v>206</v>
      </c>
      <c r="C57" s="107"/>
      <c r="D57" s="179"/>
      <c r="E57" s="287" t="s">
        <v>186</v>
      </c>
      <c r="F57" s="287"/>
      <c r="G57" s="287"/>
      <c r="H57" s="91" t="s">
        <v>136</v>
      </c>
      <c r="I57" s="108"/>
      <c r="K57" s="107"/>
      <c r="L57" s="287"/>
      <c r="M57" s="287"/>
      <c r="N57" s="287"/>
    </row>
    <row r="58" spans="1:15" s="109" customFormat="1">
      <c r="A58" s="105"/>
      <c r="B58" s="110" t="s">
        <v>207</v>
      </c>
      <c r="C58" s="111"/>
      <c r="D58" s="117"/>
      <c r="E58" s="288" t="s">
        <v>188</v>
      </c>
      <c r="F58" s="288"/>
      <c r="G58" s="288"/>
      <c r="H58" s="115" t="s">
        <v>135</v>
      </c>
      <c r="I58" s="111"/>
      <c r="K58" s="117"/>
      <c r="L58" s="290"/>
      <c r="M58" s="290"/>
      <c r="N58" s="290"/>
    </row>
    <row r="59" spans="1:15">
      <c r="F59" s="20"/>
    </row>
    <row r="60" spans="1:15">
      <c r="F60" s="20"/>
    </row>
    <row r="61" spans="1:15">
      <c r="B61" s="102"/>
      <c r="C61" s="102"/>
      <c r="D61" s="102"/>
      <c r="E61" s="102"/>
      <c r="F61" s="102"/>
      <c r="G61" s="102"/>
      <c r="H61" s="102"/>
      <c r="I61" s="102"/>
      <c r="J61" s="205">
        <f>J49-'ισολογισμός 2014'!G93</f>
        <v>0</v>
      </c>
      <c r="L61" s="205">
        <f>L49-'ισολογισμός 2014'!M93</f>
        <v>-2.9103830456733704E-10</v>
      </c>
    </row>
    <row r="62" spans="1:15">
      <c r="F62" s="20"/>
      <c r="L62" s="205"/>
    </row>
    <row r="63" spans="1:15">
      <c r="F63" s="20"/>
      <c r="L63" s="205"/>
    </row>
    <row r="64" spans="1:15">
      <c r="F64" s="20"/>
    </row>
    <row r="65" spans="6:6">
      <c r="F65" s="20"/>
    </row>
    <row r="66" spans="6:6">
      <c r="F66" s="20"/>
    </row>
    <row r="67" spans="6:6">
      <c r="F67" s="20"/>
    </row>
    <row r="68" spans="6:6">
      <c r="F68" s="20"/>
    </row>
  </sheetData>
  <mergeCells count="6">
    <mergeCell ref="E55:G55"/>
    <mergeCell ref="E57:G57"/>
    <mergeCell ref="E58:G58"/>
    <mergeCell ref="L55:N55"/>
    <mergeCell ref="L57:N57"/>
    <mergeCell ref="L58:N58"/>
  </mergeCells>
  <phoneticPr fontId="0" type="noConversion"/>
  <printOptions horizontalCentered="1"/>
  <pageMargins left="0.31496062992125984" right="0.23622047244094491" top="0.71" bottom="0.64" header="0.51181102362204722" footer="0.51181102362204722"/>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ισολογισμός 2014</vt:lpstr>
      <vt:lpstr>GT_Custom</vt:lpstr>
      <vt:lpstr>γενική εκμετάλλευση  2014</vt:lpstr>
      <vt:lpstr>'ισολογισμός 2014'!Print_Area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m.demenaga</cp:lastModifiedBy>
  <cp:lastPrinted>2015-09-22T09:18:43Z</cp:lastPrinted>
  <dcterms:created xsi:type="dcterms:W3CDTF">1997-01-24T12:53:32Z</dcterms:created>
  <dcterms:modified xsi:type="dcterms:W3CDTF">2015-10-02T07:41:47Z</dcterms:modified>
</cp:coreProperties>
</file>